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ПИСАНИЕ" sheetId="44" r:id="rId1"/>
    <sheet name="исходные данные" sheetId="29" r:id="rId2"/>
    <sheet name="решение-1" sheetId="17" r:id="rId3"/>
    <sheet name="решение-2" sheetId="43" r:id="rId4"/>
    <sheet name="градиентный" sheetId="5" r:id="rId5"/>
    <sheet name="генет.алгоритм" sheetId="14" r:id="rId6"/>
  </sheets>
  <definedNames>
    <definedName name="solver_adj" localSheetId="5" hidden="1">генет.алгоритм!$J$7:$J$44</definedName>
    <definedName name="solver_adj" localSheetId="4" hidden="1">градиентный!$J$7:$J$44</definedName>
    <definedName name="solver_adj" localSheetId="2" hidden="1">'решение-1'!$J$7:$J$44</definedName>
    <definedName name="solver_adj" localSheetId="3" hidden="1">'решение-2'!$J$7:$J$44</definedName>
    <definedName name="solver_cvg" localSheetId="5" hidden="1">0.0001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5" hidden="1">2</definedName>
    <definedName name="solver_drv" localSheetId="4" hidden="1">2</definedName>
    <definedName name="solver_drv" localSheetId="2" hidden="1">2</definedName>
    <definedName name="solver_drv" localSheetId="3" hidden="1">2</definedName>
    <definedName name="solver_eng" localSheetId="5" hidden="1">3</definedName>
    <definedName name="solver_eng" localSheetId="4" hidden="1">1</definedName>
    <definedName name="solver_eng" localSheetId="2" hidden="1">2</definedName>
    <definedName name="solver_eng" localSheetId="3" hidden="1">2</definedName>
    <definedName name="solver_est" localSheetId="5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5" hidden="1">2147483647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lhs1" localSheetId="5" hidden="1">генет.алгоритм!$H$12</definedName>
    <definedName name="solver_lhs1" localSheetId="4" hidden="1">градиентный!$H$12</definedName>
    <definedName name="solver_lhs1" localSheetId="2" hidden="1">'решение-1'!$H$12</definedName>
    <definedName name="solver_lhs1" localSheetId="3" hidden="1">'решение-2'!$K$5:$P$5</definedName>
    <definedName name="solver_lhs10" localSheetId="5" hidden="1">генет.алгоритм!$H$37</definedName>
    <definedName name="solver_lhs10" localSheetId="4" hidden="1">градиентный!$H$37</definedName>
    <definedName name="solver_lhs10" localSheetId="2" hidden="1">'решение-1'!$H$37</definedName>
    <definedName name="solver_lhs10" localSheetId="3" hidden="1">'решение-2'!$K$5:$P$5</definedName>
    <definedName name="solver_lhs11" localSheetId="5" hidden="1">генет.алгоритм!$H$7</definedName>
    <definedName name="solver_lhs11" localSheetId="4" hidden="1">градиентный!$H$7</definedName>
    <definedName name="solver_lhs11" localSheetId="2" hidden="1">'решение-1'!$H$7</definedName>
    <definedName name="solver_lhs11" localSheetId="3" hidden="1">'решение-2'!$K$5:$P$5</definedName>
    <definedName name="solver_lhs12" localSheetId="5" hidden="1">генет.алгоритм!$H$9</definedName>
    <definedName name="solver_lhs12" localSheetId="4" hidden="1">градиентный!$H$9</definedName>
    <definedName name="solver_lhs12" localSheetId="2" hidden="1">'решение-1'!$H$9</definedName>
    <definedName name="solver_lhs12" localSheetId="3" hidden="1">'решение-2'!$K$5:$P$5</definedName>
    <definedName name="solver_lhs13" localSheetId="5" hidden="1">генет.алгоритм!$J$7:$J$44</definedName>
    <definedName name="solver_lhs13" localSheetId="4" hidden="1">градиентный!$J$7:$J$44</definedName>
    <definedName name="solver_lhs13" localSheetId="2" hidden="1">'решение-1'!$J$7:$J$44</definedName>
    <definedName name="solver_lhs13" localSheetId="3" hidden="1">'решение-2'!$K$5:$P$5</definedName>
    <definedName name="solver_lhs14" localSheetId="5" hidden="1">генет.алгоритм!$K$5:$P$5</definedName>
    <definedName name="solver_lhs14" localSheetId="4" hidden="1">градиентный!$K$5:$P$5</definedName>
    <definedName name="solver_lhs14" localSheetId="2" hidden="1">'решение-1'!$K$5:$P$5</definedName>
    <definedName name="solver_lhs14" localSheetId="3" hidden="1">'решение-2'!$K$5:$P$5</definedName>
    <definedName name="solver_lhs15" localSheetId="5" hidden="1">генет.алгоритм!$K$5:$P$5</definedName>
    <definedName name="solver_lhs15" localSheetId="4" hidden="1">градиентный!$K$5:$P$5</definedName>
    <definedName name="solver_lhs15" localSheetId="2" hidden="1">'решение-1'!$K$5:$P$5</definedName>
    <definedName name="solver_lhs15" localSheetId="3" hidden="1">'решение-2'!$K$5:$P$5</definedName>
    <definedName name="solver_lhs2" localSheetId="5" hidden="1">генет.алгоритм!$H$12</definedName>
    <definedName name="solver_lhs2" localSheetId="4" hidden="1">градиентный!$H$12</definedName>
    <definedName name="solver_lhs2" localSheetId="2" hidden="1">'решение-1'!$H$12</definedName>
    <definedName name="solver_lhs2" localSheetId="3" hidden="1">'решение-2'!$K$5:$P$5</definedName>
    <definedName name="solver_lhs3" localSheetId="5" hidden="1">генет.алгоритм!$H$19</definedName>
    <definedName name="solver_lhs3" localSheetId="4" hidden="1">градиентный!$H$19</definedName>
    <definedName name="solver_lhs3" localSheetId="2" hidden="1">'решение-1'!$H$19</definedName>
    <definedName name="solver_lhs3" localSheetId="3" hidden="1">'решение-2'!$K$5:$P$5</definedName>
    <definedName name="solver_lhs4" localSheetId="5" hidden="1">генет.алгоритм!$H$19</definedName>
    <definedName name="solver_lhs4" localSheetId="4" hidden="1">градиентный!$H$19</definedName>
    <definedName name="solver_lhs4" localSheetId="2" hidden="1">'решение-1'!$H$19</definedName>
    <definedName name="solver_lhs4" localSheetId="3" hidden="1">'решение-2'!$K$5:$P$5</definedName>
    <definedName name="solver_lhs5" localSheetId="5" hidden="1">генет.алгоритм!$H$26</definedName>
    <definedName name="solver_lhs5" localSheetId="4" hidden="1">градиентный!$H$26</definedName>
    <definedName name="solver_lhs5" localSheetId="2" hidden="1">'решение-1'!$H$26</definedName>
    <definedName name="solver_lhs5" localSheetId="3" hidden="1">'решение-2'!$K$5:$P$5</definedName>
    <definedName name="solver_lhs6" localSheetId="5" hidden="1">генет.алгоритм!$H$26</definedName>
    <definedName name="solver_lhs6" localSheetId="4" hidden="1">градиентный!$H$26</definedName>
    <definedName name="solver_lhs6" localSheetId="2" hidden="1">'решение-1'!$H$26</definedName>
    <definedName name="solver_lhs6" localSheetId="3" hidden="1">'решение-2'!$K$5:$P$5</definedName>
    <definedName name="solver_lhs7" localSheetId="5" hidden="1">генет.алгоритм!$H$31</definedName>
    <definedName name="solver_lhs7" localSheetId="4" hidden="1">градиентный!$H$31</definedName>
    <definedName name="solver_lhs7" localSheetId="2" hidden="1">'решение-1'!$H$31</definedName>
    <definedName name="solver_lhs7" localSheetId="3" hidden="1">'решение-2'!$K$5:$P$5</definedName>
    <definedName name="solver_lhs8" localSheetId="5" hidden="1">генет.алгоритм!$H$31</definedName>
    <definedName name="solver_lhs8" localSheetId="4" hidden="1">градиентный!$H$31</definedName>
    <definedName name="solver_lhs8" localSheetId="2" hidden="1">'решение-1'!$H$31</definedName>
    <definedName name="solver_lhs8" localSheetId="3" hidden="1">'решение-2'!$K$5:$P$5</definedName>
    <definedName name="solver_lhs9" localSheetId="5" hidden="1">генет.алгоритм!$H$37</definedName>
    <definedName name="solver_lhs9" localSheetId="4" hidden="1">градиентный!$H$37</definedName>
    <definedName name="solver_lhs9" localSheetId="2" hidden="1">'решение-1'!$H$37</definedName>
    <definedName name="solver_lhs9" localSheetId="3" hidden="1">'решение-2'!$K$5:$P$5</definedName>
    <definedName name="solver_mip" localSheetId="5" hidden="1">2147483647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ni" localSheetId="5" hidden="1">30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rt" localSheetId="5" hidden="1">0.075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sl" localSheetId="5" hidden="1">1</definedName>
    <definedName name="solver_msl" localSheetId="4" hidden="1">1</definedName>
    <definedName name="solver_msl" localSheetId="2" hidden="1">1</definedName>
    <definedName name="solver_msl" localSheetId="3" hidden="1">1</definedName>
    <definedName name="solver_neg" localSheetId="5" hidden="1">1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od" localSheetId="5" hidden="1">2147483647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um" localSheetId="5" hidden="1">15</definedName>
    <definedName name="solver_num" localSheetId="4" hidden="1">15</definedName>
    <definedName name="solver_num" localSheetId="2" hidden="1">15</definedName>
    <definedName name="solver_num" localSheetId="3" hidden="1">2</definedName>
    <definedName name="solver_nwt" localSheetId="5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5" hidden="1">генет.алгоритм!$J$5</definedName>
    <definedName name="solver_opt" localSheetId="4" hidden="1">градиентный!$J$5</definedName>
    <definedName name="solver_opt" localSheetId="2" hidden="1">'решение-1'!$J$5</definedName>
    <definedName name="solver_opt" localSheetId="3" hidden="1">'решение-2'!$J$5</definedName>
    <definedName name="solver_pre" localSheetId="5" hidden="1">0.000001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rbv" localSheetId="5" hidden="1">2</definedName>
    <definedName name="solver_rbv" localSheetId="4" hidden="1">2</definedName>
    <definedName name="solver_rbv" localSheetId="2" hidden="1">2</definedName>
    <definedName name="solver_rbv" localSheetId="3" hidden="1">2</definedName>
    <definedName name="solver_rel1" localSheetId="5" hidden="1">1</definedName>
    <definedName name="solver_rel1" localSheetId="4" hidden="1">1</definedName>
    <definedName name="solver_rel1" localSheetId="2" hidden="1">1</definedName>
    <definedName name="solver_rel1" localSheetId="3" hidden="1">1</definedName>
    <definedName name="solver_rel10" localSheetId="5" hidden="1">3</definedName>
    <definedName name="solver_rel10" localSheetId="4" hidden="1">3</definedName>
    <definedName name="solver_rel10" localSheetId="2" hidden="1">3</definedName>
    <definedName name="solver_rel10" localSheetId="3" hidden="1">3</definedName>
    <definedName name="solver_rel11" localSheetId="5" hidden="1">3</definedName>
    <definedName name="solver_rel11" localSheetId="4" hidden="1">3</definedName>
    <definedName name="solver_rel11" localSheetId="2" hidden="1">3</definedName>
    <definedName name="solver_rel11" localSheetId="3" hidden="1">3</definedName>
    <definedName name="solver_rel12" localSheetId="5" hidden="1">1</definedName>
    <definedName name="solver_rel12" localSheetId="4" hidden="1">1</definedName>
    <definedName name="solver_rel12" localSheetId="2" hidden="1">1</definedName>
    <definedName name="solver_rel12" localSheetId="3" hidden="1">3</definedName>
    <definedName name="solver_rel13" localSheetId="5" hidden="1">1</definedName>
    <definedName name="solver_rel13" localSheetId="4" hidden="1">1</definedName>
    <definedName name="solver_rel13" localSheetId="2" hidden="1">1</definedName>
    <definedName name="solver_rel13" localSheetId="3" hidden="1">3</definedName>
    <definedName name="solver_rel14" localSheetId="5" hidden="1">1</definedName>
    <definedName name="solver_rel14" localSheetId="4" hidden="1">1</definedName>
    <definedName name="solver_rel14" localSheetId="2" hidden="1">1</definedName>
    <definedName name="solver_rel14" localSheetId="3" hidden="1">3</definedName>
    <definedName name="solver_rel15" localSheetId="5" hidden="1">3</definedName>
    <definedName name="solver_rel15" localSheetId="4" hidden="1">3</definedName>
    <definedName name="solver_rel15" localSheetId="2" hidden="1">3</definedName>
    <definedName name="solver_rel15" localSheetId="3" hidden="1">3</definedName>
    <definedName name="solver_rel2" localSheetId="5" hidden="1">3</definedName>
    <definedName name="solver_rel2" localSheetId="4" hidden="1">3</definedName>
    <definedName name="solver_rel2" localSheetId="2" hidden="1">3</definedName>
    <definedName name="solver_rel2" localSheetId="3" hidden="1">3</definedName>
    <definedName name="solver_rel3" localSheetId="5" hidden="1">1</definedName>
    <definedName name="solver_rel3" localSheetId="4" hidden="1">1</definedName>
    <definedName name="solver_rel3" localSheetId="2" hidden="1">1</definedName>
    <definedName name="solver_rel3" localSheetId="3" hidden="1">3</definedName>
    <definedName name="solver_rel4" localSheetId="5" hidden="1">3</definedName>
    <definedName name="solver_rel4" localSheetId="4" hidden="1">3</definedName>
    <definedName name="solver_rel4" localSheetId="2" hidden="1">3</definedName>
    <definedName name="solver_rel4" localSheetId="3" hidden="1">3</definedName>
    <definedName name="solver_rel5" localSheetId="5" hidden="1">1</definedName>
    <definedName name="solver_rel5" localSheetId="4" hidden="1">1</definedName>
    <definedName name="solver_rel5" localSheetId="2" hidden="1">1</definedName>
    <definedName name="solver_rel5" localSheetId="3" hidden="1">3</definedName>
    <definedName name="solver_rel6" localSheetId="5" hidden="1">3</definedName>
    <definedName name="solver_rel6" localSheetId="4" hidden="1">3</definedName>
    <definedName name="solver_rel6" localSheetId="2" hidden="1">3</definedName>
    <definedName name="solver_rel6" localSheetId="3" hidden="1">3</definedName>
    <definedName name="solver_rel7" localSheetId="5" hidden="1">1</definedName>
    <definedName name="solver_rel7" localSheetId="4" hidden="1">1</definedName>
    <definedName name="solver_rel7" localSheetId="2" hidden="1">1</definedName>
    <definedName name="solver_rel7" localSheetId="3" hidden="1">3</definedName>
    <definedName name="solver_rel8" localSheetId="5" hidden="1">3</definedName>
    <definedName name="solver_rel8" localSheetId="4" hidden="1">3</definedName>
    <definedName name="solver_rel8" localSheetId="2" hidden="1">3</definedName>
    <definedName name="solver_rel8" localSheetId="3" hidden="1">3</definedName>
    <definedName name="solver_rel9" localSheetId="5" hidden="1">1</definedName>
    <definedName name="solver_rel9" localSheetId="4" hidden="1">1</definedName>
    <definedName name="solver_rel9" localSheetId="2" hidden="1">1</definedName>
    <definedName name="solver_rel9" localSheetId="3" hidden="1">3</definedName>
    <definedName name="solver_rhs1" localSheetId="5" hidden="1">генет.алгоритм!$H$14</definedName>
    <definedName name="solver_rhs1" localSheetId="4" hidden="1">градиентный!$H$14</definedName>
    <definedName name="solver_rhs1" localSheetId="2" hidden="1">'решение-1'!$H$14</definedName>
    <definedName name="solver_rhs1" localSheetId="3" hidden="1">'решение-2'!$B$4:$G$4</definedName>
    <definedName name="solver_rhs10" localSheetId="5" hidden="1">генет.алгоритм!$H$38</definedName>
    <definedName name="solver_rhs10" localSheetId="4" hidden="1">градиентный!$H$38</definedName>
    <definedName name="solver_rhs10" localSheetId="2" hidden="1">'решение-1'!$H$38</definedName>
    <definedName name="solver_rhs10" localSheetId="3" hidden="1">'решение-2'!$B$3:$G$3</definedName>
    <definedName name="solver_rhs11" localSheetId="5" hidden="1">генет.алгоритм!$H$8</definedName>
    <definedName name="solver_rhs11" localSheetId="4" hidden="1">градиентный!$H$8</definedName>
    <definedName name="solver_rhs11" localSheetId="2" hidden="1">'решение-1'!$H$8</definedName>
    <definedName name="solver_rhs11" localSheetId="3" hidden="1">'решение-2'!$B$3:$G$3</definedName>
    <definedName name="solver_rhs12" localSheetId="5" hidden="1">генет.алгоритм!$H$9</definedName>
    <definedName name="solver_rhs12" localSheetId="4" hidden="1">градиентный!$H$9</definedName>
    <definedName name="solver_rhs12" localSheetId="2" hidden="1">'решение-1'!$H$9</definedName>
    <definedName name="solver_rhs12" localSheetId="3" hidden="1">'решение-2'!$B$3:$G$3</definedName>
    <definedName name="solver_rhs13" localSheetId="5" hidden="1">генет.алгоритм!$I$7:$I$44</definedName>
    <definedName name="solver_rhs13" localSheetId="4" hidden="1">градиентный!$I$7:$I$44</definedName>
    <definedName name="solver_rhs13" localSheetId="2" hidden="1">'решение-1'!$I$7:$I$44</definedName>
    <definedName name="solver_rhs13" localSheetId="3" hidden="1">'решение-2'!$B$3:$G$3</definedName>
    <definedName name="solver_rhs14" localSheetId="5" hidden="1">генет.алгоритм!$B$4:$G$4</definedName>
    <definedName name="solver_rhs14" localSheetId="4" hidden="1">градиентный!$B$4:$G$4</definedName>
    <definedName name="solver_rhs14" localSheetId="2" hidden="1">'решение-1'!$B$4:$G$4</definedName>
    <definedName name="solver_rhs14" localSheetId="3" hidden="1">'решение-2'!$B$3:$G$3</definedName>
    <definedName name="solver_rhs15" localSheetId="5" hidden="1">генет.алгоритм!$B$3:$G$3</definedName>
    <definedName name="solver_rhs15" localSheetId="4" hidden="1">градиентный!$B$3:$G$3</definedName>
    <definedName name="solver_rhs15" localSheetId="2" hidden="1">'решение-1'!$B$3:$G$3</definedName>
    <definedName name="solver_rhs15" localSheetId="3" hidden="1">'решение-2'!$B$3:$G$3</definedName>
    <definedName name="solver_rhs2" localSheetId="5" hidden="1">генет.алгоритм!$H$13</definedName>
    <definedName name="solver_rhs2" localSheetId="4" hidden="1">градиентный!$H$13</definedName>
    <definedName name="solver_rhs2" localSheetId="2" hidden="1">'решение-1'!$H$13</definedName>
    <definedName name="solver_rhs2" localSheetId="3" hidden="1">'решение-2'!$B$3:$G$3</definedName>
    <definedName name="solver_rhs3" localSheetId="5" hidden="1">генет.алгоритм!$H$21</definedName>
    <definedName name="solver_rhs3" localSheetId="4" hidden="1">градиентный!$H$21</definedName>
    <definedName name="solver_rhs3" localSheetId="2" hidden="1">'решение-1'!$H$21</definedName>
    <definedName name="solver_rhs3" localSheetId="3" hidden="1">'решение-2'!$B$3:$G$3</definedName>
    <definedName name="solver_rhs4" localSheetId="5" hidden="1">генет.алгоритм!$H$20</definedName>
    <definedName name="solver_rhs4" localSheetId="4" hidden="1">градиентный!$H$20</definedName>
    <definedName name="solver_rhs4" localSheetId="2" hidden="1">'решение-1'!$H$20</definedName>
    <definedName name="solver_rhs4" localSheetId="3" hidden="1">'решение-2'!$B$3:$G$3</definedName>
    <definedName name="solver_rhs5" localSheetId="5" hidden="1">генет.алгоритм!$H$28</definedName>
    <definedName name="solver_rhs5" localSheetId="4" hidden="1">градиентный!$H$28</definedName>
    <definedName name="solver_rhs5" localSheetId="2" hidden="1">'решение-1'!$H$28</definedName>
    <definedName name="solver_rhs5" localSheetId="3" hidden="1">'решение-2'!$B$3:$G$3</definedName>
    <definedName name="solver_rhs6" localSheetId="5" hidden="1">генет.алгоритм!$H$27</definedName>
    <definedName name="solver_rhs6" localSheetId="4" hidden="1">градиентный!$H$27</definedName>
    <definedName name="solver_rhs6" localSheetId="2" hidden="1">'решение-1'!$H$27</definedName>
    <definedName name="solver_rhs6" localSheetId="3" hidden="1">'решение-2'!$B$3:$G$3</definedName>
    <definedName name="solver_rhs7" localSheetId="5" hidden="1">генет.алгоритм!$H$33</definedName>
    <definedName name="solver_rhs7" localSheetId="4" hidden="1">градиентный!$H$33</definedName>
    <definedName name="solver_rhs7" localSheetId="2" hidden="1">'решение-1'!$H$33</definedName>
    <definedName name="solver_rhs7" localSheetId="3" hidden="1">'решение-2'!$B$3:$G$3</definedName>
    <definedName name="solver_rhs8" localSheetId="5" hidden="1">генет.алгоритм!$H$32</definedName>
    <definedName name="solver_rhs8" localSheetId="4" hidden="1">градиентный!$H$32</definedName>
    <definedName name="solver_rhs8" localSheetId="2" hidden="1">'решение-1'!$H$32</definedName>
    <definedName name="solver_rhs8" localSheetId="3" hidden="1">'решение-2'!$B$3:$G$3</definedName>
    <definedName name="solver_rhs9" localSheetId="5" hidden="1">генет.алгоритм!$H$39</definedName>
    <definedName name="solver_rhs9" localSheetId="4" hidden="1">градиентный!$H$39</definedName>
    <definedName name="solver_rhs9" localSheetId="2" hidden="1">'решение-1'!$H$39</definedName>
    <definedName name="solver_rhs9" localSheetId="3" hidden="1">'решение-2'!$B$3:$G$3</definedName>
    <definedName name="solver_rlx" localSheetId="5" hidden="1">1</definedName>
    <definedName name="solver_rlx" localSheetId="4" hidden="1">1</definedName>
    <definedName name="solver_rlx" localSheetId="2" hidden="1">1</definedName>
    <definedName name="solver_rlx" localSheetId="3" hidden="1">1</definedName>
    <definedName name="solver_rsd" localSheetId="5" hidden="1">0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scl" localSheetId="5" hidden="1">2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5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sz" localSheetId="5" hidden="1">100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tim" localSheetId="5" hidden="1">120</definedName>
    <definedName name="solver_tim" localSheetId="4" hidden="1">120</definedName>
    <definedName name="solver_tim" localSheetId="2" hidden="1">2147483647</definedName>
    <definedName name="solver_tim" localSheetId="3" hidden="1">2147483647</definedName>
    <definedName name="solver_tol" localSheetId="5" hidden="1">0.01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yp" localSheetId="5" hidden="1">2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5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er" localSheetId="5" hidden="1">3</definedName>
    <definedName name="solver_ver" localSheetId="4" hidden="1">3</definedName>
    <definedName name="solver_ver" localSheetId="2" hidden="1">3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J47" i="43" l="1"/>
  <c r="P44" i="43"/>
  <c r="O44" i="43"/>
  <c r="N44" i="43"/>
  <c r="M44" i="43"/>
  <c r="L44" i="43"/>
  <c r="P43" i="43"/>
  <c r="O43" i="43"/>
  <c r="N43" i="43"/>
  <c r="M43" i="43"/>
  <c r="L43" i="43"/>
  <c r="P42" i="43"/>
  <c r="O42" i="43"/>
  <c r="N42" i="43"/>
  <c r="M42" i="43"/>
  <c r="L42" i="43"/>
  <c r="P41" i="43"/>
  <c r="O41" i="43"/>
  <c r="N41" i="43"/>
  <c r="M41" i="43"/>
  <c r="L41" i="43"/>
  <c r="P40" i="43"/>
  <c r="O40" i="43"/>
  <c r="N40" i="43"/>
  <c r="M40" i="43"/>
  <c r="L40" i="43"/>
  <c r="P39" i="43"/>
  <c r="O39" i="43"/>
  <c r="N39" i="43"/>
  <c r="M39" i="43"/>
  <c r="L39" i="43"/>
  <c r="P38" i="43"/>
  <c r="O38" i="43"/>
  <c r="N38" i="43"/>
  <c r="M38" i="43"/>
  <c r="L38" i="43"/>
  <c r="P37" i="43"/>
  <c r="O37" i="43"/>
  <c r="N37" i="43"/>
  <c r="M37" i="43"/>
  <c r="L37" i="43"/>
  <c r="H37" i="43"/>
  <c r="P36" i="43"/>
  <c r="O36" i="43"/>
  <c r="N36" i="43"/>
  <c r="M36" i="43"/>
  <c r="L36" i="43"/>
  <c r="P35" i="43"/>
  <c r="O35" i="43"/>
  <c r="N35" i="43"/>
  <c r="M35" i="43"/>
  <c r="L35" i="43"/>
  <c r="P34" i="43"/>
  <c r="O34" i="43"/>
  <c r="N34" i="43"/>
  <c r="M34" i="43"/>
  <c r="L34" i="43"/>
  <c r="P33" i="43"/>
  <c r="O33" i="43"/>
  <c r="N33" i="43"/>
  <c r="M33" i="43"/>
  <c r="L33" i="43"/>
  <c r="P32" i="43"/>
  <c r="O32" i="43"/>
  <c r="N32" i="43"/>
  <c r="M32" i="43"/>
  <c r="L32" i="43"/>
  <c r="P31" i="43"/>
  <c r="O31" i="43"/>
  <c r="N31" i="43"/>
  <c r="M31" i="43"/>
  <c r="L31" i="43"/>
  <c r="H31" i="43"/>
  <c r="P30" i="43"/>
  <c r="O30" i="43"/>
  <c r="N30" i="43"/>
  <c r="M30" i="43"/>
  <c r="L30" i="43"/>
  <c r="P29" i="43"/>
  <c r="O29" i="43"/>
  <c r="N29" i="43"/>
  <c r="M29" i="43"/>
  <c r="L29" i="43"/>
  <c r="P28" i="43"/>
  <c r="O28" i="43"/>
  <c r="N28" i="43"/>
  <c r="M28" i="43"/>
  <c r="L28" i="43"/>
  <c r="P27" i="43"/>
  <c r="O27" i="43"/>
  <c r="N27" i="43"/>
  <c r="M27" i="43"/>
  <c r="L27" i="43"/>
  <c r="P26" i="43"/>
  <c r="O26" i="43"/>
  <c r="N26" i="43"/>
  <c r="M26" i="43"/>
  <c r="L26" i="43"/>
  <c r="H26" i="43"/>
  <c r="P25" i="43"/>
  <c r="O25" i="43"/>
  <c r="N25" i="43"/>
  <c r="M25" i="43"/>
  <c r="L25" i="43"/>
  <c r="P24" i="43"/>
  <c r="O24" i="43"/>
  <c r="N24" i="43"/>
  <c r="M24" i="43"/>
  <c r="L24" i="43"/>
  <c r="P23" i="43"/>
  <c r="O23" i="43"/>
  <c r="N23" i="43"/>
  <c r="M23" i="43"/>
  <c r="L23" i="43"/>
  <c r="P22" i="43"/>
  <c r="O22" i="43"/>
  <c r="N22" i="43"/>
  <c r="M22" i="43"/>
  <c r="L22" i="43"/>
  <c r="P21" i="43"/>
  <c r="O21" i="43"/>
  <c r="N21" i="43"/>
  <c r="M21" i="43"/>
  <c r="L21" i="43"/>
  <c r="P20" i="43"/>
  <c r="O20" i="43"/>
  <c r="N20" i="43"/>
  <c r="M20" i="43"/>
  <c r="L20" i="43"/>
  <c r="P19" i="43"/>
  <c r="O19" i="43"/>
  <c r="N19" i="43"/>
  <c r="M19" i="43"/>
  <c r="L19" i="43"/>
  <c r="H19" i="43"/>
  <c r="P18" i="43"/>
  <c r="O18" i="43"/>
  <c r="N18" i="43"/>
  <c r="M18" i="43"/>
  <c r="L18" i="43"/>
  <c r="P17" i="43"/>
  <c r="O17" i="43"/>
  <c r="N17" i="43"/>
  <c r="M17" i="43"/>
  <c r="L17" i="43"/>
  <c r="P16" i="43"/>
  <c r="O16" i="43"/>
  <c r="N16" i="43"/>
  <c r="M16" i="43"/>
  <c r="L16" i="43"/>
  <c r="P15" i="43"/>
  <c r="O15" i="43"/>
  <c r="N15" i="43"/>
  <c r="M15" i="43"/>
  <c r="L15" i="43"/>
  <c r="P14" i="43"/>
  <c r="O14" i="43"/>
  <c r="N14" i="43"/>
  <c r="M14" i="43"/>
  <c r="L14" i="43"/>
  <c r="P13" i="43"/>
  <c r="O13" i="43"/>
  <c r="N13" i="43"/>
  <c r="M13" i="43"/>
  <c r="L13" i="43"/>
  <c r="P12" i="43"/>
  <c r="O12" i="43"/>
  <c r="N12" i="43"/>
  <c r="M12" i="43"/>
  <c r="L12" i="43"/>
  <c r="H12" i="43"/>
  <c r="P11" i="43"/>
  <c r="O11" i="43"/>
  <c r="N11" i="43"/>
  <c r="M11" i="43"/>
  <c r="L11" i="43"/>
  <c r="P10" i="43"/>
  <c r="O10" i="43"/>
  <c r="N10" i="43"/>
  <c r="M10" i="43"/>
  <c r="L10" i="43"/>
  <c r="P9" i="43"/>
  <c r="O9" i="43"/>
  <c r="N9" i="43"/>
  <c r="M9" i="43"/>
  <c r="L9" i="43"/>
  <c r="P8" i="43"/>
  <c r="O8" i="43"/>
  <c r="N8" i="43"/>
  <c r="M8" i="43"/>
  <c r="L8" i="43"/>
  <c r="P7" i="43"/>
  <c r="O7" i="43"/>
  <c r="N7" i="43"/>
  <c r="M7" i="43"/>
  <c r="L7" i="43"/>
  <c r="H7" i="43"/>
  <c r="P6" i="43"/>
  <c r="O6" i="43"/>
  <c r="N6" i="43"/>
  <c r="M6" i="43"/>
  <c r="L6" i="43"/>
  <c r="K6" i="43"/>
  <c r="J5" i="43"/>
  <c r="G4" i="43"/>
  <c r="F4" i="43"/>
  <c r="E4" i="43"/>
  <c r="D4" i="43"/>
  <c r="C4" i="43"/>
  <c r="B3" i="43"/>
  <c r="B4" i="43" s="1"/>
  <c r="J47" i="17"/>
  <c r="D4" i="17"/>
  <c r="E4" i="17"/>
  <c r="F4" i="17"/>
  <c r="G4" i="17"/>
  <c r="C4" i="17"/>
  <c r="H41" i="29"/>
  <c r="I41" i="29" s="1"/>
  <c r="H40" i="29"/>
  <c r="I40" i="29" s="1"/>
  <c r="H39" i="29"/>
  <c r="I39" i="29" s="1"/>
  <c r="H38" i="29"/>
  <c r="I38" i="29" s="1"/>
  <c r="H37" i="29"/>
  <c r="I37" i="29" s="1"/>
  <c r="H36" i="29"/>
  <c r="I36" i="29" s="1"/>
  <c r="I35" i="29"/>
  <c r="H35" i="29"/>
  <c r="H34" i="29"/>
  <c r="I34" i="29" s="1"/>
  <c r="H33" i="29"/>
  <c r="I33" i="29" s="1"/>
  <c r="H32" i="29"/>
  <c r="I32" i="29" s="1"/>
  <c r="H31" i="29"/>
  <c r="I31" i="29" s="1"/>
  <c r="H30" i="29"/>
  <c r="I30" i="29" s="1"/>
  <c r="H29" i="29"/>
  <c r="I29" i="29" s="1"/>
  <c r="H28" i="29"/>
  <c r="I28" i="29" s="1"/>
  <c r="H27" i="29"/>
  <c r="I27" i="29" s="1"/>
  <c r="H26" i="29"/>
  <c r="I26" i="29" s="1"/>
  <c r="H25" i="29"/>
  <c r="I25" i="29" s="1"/>
  <c r="H24" i="29"/>
  <c r="I24" i="29" s="1"/>
  <c r="H23" i="29"/>
  <c r="I23" i="29" s="1"/>
  <c r="H22" i="29"/>
  <c r="I22" i="29" s="1"/>
  <c r="H21" i="29"/>
  <c r="I21" i="29" s="1"/>
  <c r="H20" i="29"/>
  <c r="I20" i="29" s="1"/>
  <c r="H19" i="29"/>
  <c r="I19" i="29" s="1"/>
  <c r="H18" i="29"/>
  <c r="I18" i="29" s="1"/>
  <c r="H17" i="29"/>
  <c r="I17" i="29" s="1"/>
  <c r="H16" i="29"/>
  <c r="I16" i="29" s="1"/>
  <c r="I15" i="29"/>
  <c r="H15" i="29"/>
  <c r="H14" i="29"/>
  <c r="I14" i="29" s="1"/>
  <c r="H13" i="29"/>
  <c r="I13" i="29" s="1"/>
  <c r="H12" i="29"/>
  <c r="I12" i="29" s="1"/>
  <c r="H11" i="29"/>
  <c r="I11" i="29" s="1"/>
  <c r="H10" i="29"/>
  <c r="I10" i="29" s="1"/>
  <c r="H9" i="29"/>
  <c r="I9" i="29" s="1"/>
  <c r="H8" i="29"/>
  <c r="I8" i="29" s="1"/>
  <c r="H7" i="29"/>
  <c r="I7" i="29" s="1"/>
  <c r="H6" i="29"/>
  <c r="I6" i="29" s="1"/>
  <c r="H5" i="29"/>
  <c r="I5" i="29" s="1"/>
  <c r="H4" i="29"/>
  <c r="I4" i="29" s="1"/>
  <c r="K43" i="43" l="1"/>
  <c r="K30" i="43"/>
  <c r="K38" i="43"/>
  <c r="K42" i="43"/>
  <c r="K17" i="43"/>
  <c r="M5" i="43"/>
  <c r="K16" i="43"/>
  <c r="K12" i="43"/>
  <c r="K29" i="43"/>
  <c r="K8" i="43"/>
  <c r="K25" i="43"/>
  <c r="K28" i="43"/>
  <c r="K13" i="43"/>
  <c r="K21" i="43"/>
  <c r="K39" i="43"/>
  <c r="K41" i="43"/>
  <c r="K15" i="43"/>
  <c r="K26" i="43"/>
  <c r="K34" i="43"/>
  <c r="K24" i="43"/>
  <c r="N5" i="43"/>
  <c r="K9" i="43"/>
  <c r="O5" i="43"/>
  <c r="K19" i="43"/>
  <c r="K22" i="43"/>
  <c r="K32" i="43"/>
  <c r="K35" i="43"/>
  <c r="P5" i="43"/>
  <c r="K20" i="43"/>
  <c r="K33" i="43"/>
  <c r="K18" i="43"/>
  <c r="K31" i="43"/>
  <c r="K44" i="43"/>
  <c r="L5" i="43"/>
  <c r="K10" i="43"/>
  <c r="K14" i="43"/>
  <c r="K23" i="43"/>
  <c r="K27" i="43"/>
  <c r="K36" i="43"/>
  <c r="K40" i="43"/>
  <c r="K11" i="43"/>
  <c r="K37" i="43"/>
  <c r="K7" i="43"/>
  <c r="P44" i="17"/>
  <c r="O44" i="17"/>
  <c r="N44" i="17"/>
  <c r="M44" i="17"/>
  <c r="L44" i="17"/>
  <c r="P43" i="17"/>
  <c r="O43" i="17"/>
  <c r="N43" i="17"/>
  <c r="M43" i="17"/>
  <c r="L43" i="17"/>
  <c r="P42" i="17"/>
  <c r="O42" i="17"/>
  <c r="N42" i="17"/>
  <c r="M42" i="17"/>
  <c r="L42" i="17"/>
  <c r="P41" i="17"/>
  <c r="O41" i="17"/>
  <c r="N41" i="17"/>
  <c r="M41" i="17"/>
  <c r="L41" i="17"/>
  <c r="P40" i="17"/>
  <c r="O40" i="17"/>
  <c r="N40" i="17"/>
  <c r="M40" i="17"/>
  <c r="L40" i="17"/>
  <c r="P39" i="17"/>
  <c r="O39" i="17"/>
  <c r="N39" i="17"/>
  <c r="M39" i="17"/>
  <c r="L39" i="17"/>
  <c r="P38" i="17"/>
  <c r="O38" i="17"/>
  <c r="N38" i="17"/>
  <c r="M38" i="17"/>
  <c r="L38" i="17"/>
  <c r="P37" i="17"/>
  <c r="O37" i="17"/>
  <c r="N37" i="17"/>
  <c r="M37" i="17"/>
  <c r="L37" i="17"/>
  <c r="H37" i="17"/>
  <c r="P36" i="17"/>
  <c r="O36" i="17"/>
  <c r="N36" i="17"/>
  <c r="M36" i="17"/>
  <c r="L36" i="17"/>
  <c r="P35" i="17"/>
  <c r="O35" i="17"/>
  <c r="N35" i="17"/>
  <c r="M35" i="17"/>
  <c r="L35" i="17"/>
  <c r="P34" i="17"/>
  <c r="O34" i="17"/>
  <c r="N34" i="17"/>
  <c r="M34" i="17"/>
  <c r="L34" i="17"/>
  <c r="P33" i="17"/>
  <c r="O33" i="17"/>
  <c r="N33" i="17"/>
  <c r="M33" i="17"/>
  <c r="L33" i="17"/>
  <c r="P32" i="17"/>
  <c r="O32" i="17"/>
  <c r="N32" i="17"/>
  <c r="M32" i="17"/>
  <c r="L32" i="17"/>
  <c r="P31" i="17"/>
  <c r="O31" i="17"/>
  <c r="N31" i="17"/>
  <c r="M31" i="17"/>
  <c r="L31" i="17"/>
  <c r="H31" i="17"/>
  <c r="P30" i="17"/>
  <c r="O30" i="17"/>
  <c r="N30" i="17"/>
  <c r="M30" i="17"/>
  <c r="L30" i="17"/>
  <c r="P29" i="17"/>
  <c r="O29" i="17"/>
  <c r="N29" i="17"/>
  <c r="M29" i="17"/>
  <c r="L29" i="17"/>
  <c r="P28" i="17"/>
  <c r="O28" i="17"/>
  <c r="N28" i="17"/>
  <c r="M28" i="17"/>
  <c r="L28" i="17"/>
  <c r="P27" i="17"/>
  <c r="O27" i="17"/>
  <c r="N27" i="17"/>
  <c r="M27" i="17"/>
  <c r="L27" i="17"/>
  <c r="P26" i="17"/>
  <c r="O26" i="17"/>
  <c r="N26" i="17"/>
  <c r="M26" i="17"/>
  <c r="L26" i="17"/>
  <c r="H26" i="17"/>
  <c r="P25" i="17"/>
  <c r="O25" i="17"/>
  <c r="N25" i="17"/>
  <c r="M25" i="17"/>
  <c r="L25" i="17"/>
  <c r="P24" i="17"/>
  <c r="O24" i="17"/>
  <c r="N24" i="17"/>
  <c r="M24" i="17"/>
  <c r="L24" i="17"/>
  <c r="P23" i="17"/>
  <c r="O23" i="17"/>
  <c r="N23" i="17"/>
  <c r="M23" i="17"/>
  <c r="L23" i="17"/>
  <c r="P22" i="17"/>
  <c r="O22" i="17"/>
  <c r="N22" i="17"/>
  <c r="M22" i="17"/>
  <c r="L22" i="17"/>
  <c r="P21" i="17"/>
  <c r="O21" i="17"/>
  <c r="N21" i="17"/>
  <c r="M21" i="17"/>
  <c r="L21" i="17"/>
  <c r="P20" i="17"/>
  <c r="O20" i="17"/>
  <c r="N20" i="17"/>
  <c r="M20" i="17"/>
  <c r="L20" i="17"/>
  <c r="P19" i="17"/>
  <c r="O19" i="17"/>
  <c r="N19" i="17"/>
  <c r="M19" i="17"/>
  <c r="L19" i="17"/>
  <c r="H19" i="17"/>
  <c r="P18" i="17"/>
  <c r="O18" i="17"/>
  <c r="N18" i="17"/>
  <c r="M18" i="17"/>
  <c r="L18" i="17"/>
  <c r="P17" i="17"/>
  <c r="O17" i="17"/>
  <c r="N17" i="17"/>
  <c r="M17" i="17"/>
  <c r="L17" i="17"/>
  <c r="P16" i="17"/>
  <c r="O16" i="17"/>
  <c r="N16" i="17"/>
  <c r="M16" i="17"/>
  <c r="L16" i="17"/>
  <c r="P15" i="17"/>
  <c r="O15" i="17"/>
  <c r="N15" i="17"/>
  <c r="M15" i="17"/>
  <c r="L15" i="17"/>
  <c r="P14" i="17"/>
  <c r="O14" i="17"/>
  <c r="N14" i="17"/>
  <c r="M14" i="17"/>
  <c r="L14" i="17"/>
  <c r="P13" i="17"/>
  <c r="O13" i="17"/>
  <c r="N13" i="17"/>
  <c r="M13" i="17"/>
  <c r="L13" i="17"/>
  <c r="P12" i="17"/>
  <c r="O12" i="17"/>
  <c r="N12" i="17"/>
  <c r="M12" i="17"/>
  <c r="L12" i="17"/>
  <c r="H12" i="17"/>
  <c r="P11" i="17"/>
  <c r="O11" i="17"/>
  <c r="N11" i="17"/>
  <c r="M11" i="17"/>
  <c r="L11" i="17"/>
  <c r="P10" i="17"/>
  <c r="O10" i="17"/>
  <c r="N10" i="17"/>
  <c r="M10" i="17"/>
  <c r="L10" i="17"/>
  <c r="P9" i="17"/>
  <c r="O9" i="17"/>
  <c r="N9" i="17"/>
  <c r="M9" i="17"/>
  <c r="L9" i="17"/>
  <c r="P8" i="17"/>
  <c r="O8" i="17"/>
  <c r="N8" i="17"/>
  <c r="M8" i="17"/>
  <c r="L8" i="17"/>
  <c r="P7" i="17"/>
  <c r="O7" i="17"/>
  <c r="N7" i="17"/>
  <c r="M7" i="17"/>
  <c r="L7" i="17"/>
  <c r="H7" i="17"/>
  <c r="P6" i="17"/>
  <c r="O6" i="17"/>
  <c r="N6" i="17"/>
  <c r="M6" i="17"/>
  <c r="L6" i="17"/>
  <c r="K6" i="17"/>
  <c r="J5" i="17"/>
  <c r="B3" i="17"/>
  <c r="B4" i="17" s="1"/>
  <c r="P44" i="14"/>
  <c r="O44" i="14"/>
  <c r="N44" i="14"/>
  <c r="M44" i="14"/>
  <c r="L44" i="14"/>
  <c r="P43" i="14"/>
  <c r="O43" i="14"/>
  <c r="N43" i="14"/>
  <c r="M43" i="14"/>
  <c r="L43" i="14"/>
  <c r="P42" i="14"/>
  <c r="O42" i="14"/>
  <c r="N42" i="14"/>
  <c r="M42" i="14"/>
  <c r="L42" i="14"/>
  <c r="P41" i="14"/>
  <c r="O41" i="14"/>
  <c r="N41" i="14"/>
  <c r="M41" i="14"/>
  <c r="L41" i="14"/>
  <c r="P40" i="14"/>
  <c r="O40" i="14"/>
  <c r="N40" i="14"/>
  <c r="M40" i="14"/>
  <c r="L40" i="14"/>
  <c r="P39" i="14"/>
  <c r="O39" i="14"/>
  <c r="N39" i="14"/>
  <c r="M39" i="14"/>
  <c r="L39" i="14"/>
  <c r="P38" i="14"/>
  <c r="O38" i="14"/>
  <c r="N38" i="14"/>
  <c r="M38" i="14"/>
  <c r="L38" i="14"/>
  <c r="P37" i="14"/>
  <c r="O37" i="14"/>
  <c r="N37" i="14"/>
  <c r="M37" i="14"/>
  <c r="L37" i="14"/>
  <c r="H37" i="14"/>
  <c r="P36" i="14"/>
  <c r="O36" i="14"/>
  <c r="N36" i="14"/>
  <c r="M36" i="14"/>
  <c r="L36" i="14"/>
  <c r="P35" i="14"/>
  <c r="O35" i="14"/>
  <c r="N35" i="14"/>
  <c r="M35" i="14"/>
  <c r="L35" i="14"/>
  <c r="P34" i="14"/>
  <c r="O34" i="14"/>
  <c r="N34" i="14"/>
  <c r="M34" i="14"/>
  <c r="L34" i="14"/>
  <c r="P33" i="14"/>
  <c r="O33" i="14"/>
  <c r="N33" i="14"/>
  <c r="M33" i="14"/>
  <c r="L33" i="14"/>
  <c r="P32" i="14"/>
  <c r="O32" i="14"/>
  <c r="N32" i="14"/>
  <c r="M32" i="14"/>
  <c r="L32" i="14"/>
  <c r="P31" i="14"/>
  <c r="O31" i="14"/>
  <c r="N31" i="14"/>
  <c r="M31" i="14"/>
  <c r="L31" i="14"/>
  <c r="H31" i="14"/>
  <c r="P30" i="14"/>
  <c r="O30" i="14"/>
  <c r="N30" i="14"/>
  <c r="M30" i="14"/>
  <c r="L30" i="14"/>
  <c r="P29" i="14"/>
  <c r="O29" i="14"/>
  <c r="N29" i="14"/>
  <c r="M29" i="14"/>
  <c r="L29" i="14"/>
  <c r="P28" i="14"/>
  <c r="O28" i="14"/>
  <c r="N28" i="14"/>
  <c r="M28" i="14"/>
  <c r="L28" i="14"/>
  <c r="P27" i="14"/>
  <c r="O27" i="14"/>
  <c r="N27" i="14"/>
  <c r="M27" i="14"/>
  <c r="L27" i="14"/>
  <c r="P26" i="14"/>
  <c r="O26" i="14"/>
  <c r="N26" i="14"/>
  <c r="M26" i="14"/>
  <c r="L26" i="14"/>
  <c r="H26" i="14"/>
  <c r="P25" i="14"/>
  <c r="O25" i="14"/>
  <c r="N25" i="14"/>
  <c r="M25" i="14"/>
  <c r="L25" i="14"/>
  <c r="P24" i="14"/>
  <c r="O24" i="14"/>
  <c r="N24" i="14"/>
  <c r="M24" i="14"/>
  <c r="L24" i="14"/>
  <c r="P23" i="14"/>
  <c r="O23" i="14"/>
  <c r="N23" i="14"/>
  <c r="M23" i="14"/>
  <c r="L23" i="14"/>
  <c r="P22" i="14"/>
  <c r="O22" i="14"/>
  <c r="N22" i="14"/>
  <c r="M22" i="14"/>
  <c r="L22" i="14"/>
  <c r="P21" i="14"/>
  <c r="O21" i="14"/>
  <c r="N21" i="14"/>
  <c r="M21" i="14"/>
  <c r="L21" i="14"/>
  <c r="P20" i="14"/>
  <c r="O20" i="14"/>
  <c r="N20" i="14"/>
  <c r="M20" i="14"/>
  <c r="L20" i="14"/>
  <c r="P19" i="14"/>
  <c r="O19" i="14"/>
  <c r="N19" i="14"/>
  <c r="M19" i="14"/>
  <c r="L19" i="14"/>
  <c r="H19" i="14"/>
  <c r="P18" i="14"/>
  <c r="O18" i="14"/>
  <c r="N18" i="14"/>
  <c r="M18" i="14"/>
  <c r="L18" i="14"/>
  <c r="P17" i="14"/>
  <c r="O17" i="14"/>
  <c r="N17" i="14"/>
  <c r="M17" i="14"/>
  <c r="L17" i="14"/>
  <c r="P16" i="14"/>
  <c r="O16" i="14"/>
  <c r="N16" i="14"/>
  <c r="M16" i="14"/>
  <c r="L16" i="14"/>
  <c r="P15" i="14"/>
  <c r="O15" i="14"/>
  <c r="N15" i="14"/>
  <c r="M15" i="14"/>
  <c r="L15" i="14"/>
  <c r="P14" i="14"/>
  <c r="O14" i="14"/>
  <c r="N14" i="14"/>
  <c r="M14" i="14"/>
  <c r="L14" i="14"/>
  <c r="P13" i="14"/>
  <c r="O13" i="14"/>
  <c r="N13" i="14"/>
  <c r="M13" i="14"/>
  <c r="L13" i="14"/>
  <c r="P12" i="14"/>
  <c r="O12" i="14"/>
  <c r="N12" i="14"/>
  <c r="M12" i="14"/>
  <c r="L12" i="14"/>
  <c r="H12" i="14"/>
  <c r="P11" i="14"/>
  <c r="O11" i="14"/>
  <c r="N11" i="14"/>
  <c r="M11" i="14"/>
  <c r="L11" i="14"/>
  <c r="P10" i="14"/>
  <c r="O10" i="14"/>
  <c r="N10" i="14"/>
  <c r="M10" i="14"/>
  <c r="L10" i="14"/>
  <c r="P9" i="14"/>
  <c r="O9" i="14"/>
  <c r="N9" i="14"/>
  <c r="M9" i="14"/>
  <c r="L9" i="14"/>
  <c r="P8" i="14"/>
  <c r="O8" i="14"/>
  <c r="N8" i="14"/>
  <c r="M8" i="14"/>
  <c r="L8" i="14"/>
  <c r="P7" i="14"/>
  <c r="O7" i="14"/>
  <c r="N7" i="14"/>
  <c r="M7" i="14"/>
  <c r="L7" i="14"/>
  <c r="H7" i="14"/>
  <c r="P6" i="14"/>
  <c r="O6" i="14"/>
  <c r="N6" i="14"/>
  <c r="M6" i="14"/>
  <c r="L6" i="14"/>
  <c r="K6" i="14"/>
  <c r="J5" i="14"/>
  <c r="G4" i="14"/>
  <c r="F4" i="14"/>
  <c r="E4" i="14"/>
  <c r="D4" i="14"/>
  <c r="C4" i="14"/>
  <c r="B3" i="14"/>
  <c r="B4" i="14" s="1"/>
  <c r="K5" i="43" l="1"/>
  <c r="N5" i="17"/>
  <c r="K23" i="17"/>
  <c r="K38" i="17"/>
  <c r="K44" i="17"/>
  <c r="K21" i="17"/>
  <c r="K20" i="17"/>
  <c r="K19" i="17"/>
  <c r="K25" i="17"/>
  <c r="K29" i="17"/>
  <c r="K35" i="17"/>
  <c r="K41" i="17"/>
  <c r="K9" i="17"/>
  <c r="K16" i="17"/>
  <c r="K24" i="17"/>
  <c r="K22" i="17"/>
  <c r="K8" i="17"/>
  <c r="K15" i="17"/>
  <c r="K28" i="17"/>
  <c r="K34" i="17"/>
  <c r="K40" i="17"/>
  <c r="K7" i="17"/>
  <c r="K14" i="17"/>
  <c r="K27" i="17"/>
  <c r="K33" i="17"/>
  <c r="K39" i="17"/>
  <c r="M5" i="17"/>
  <c r="K13" i="17"/>
  <c r="P5" i="17"/>
  <c r="K32" i="17"/>
  <c r="K11" i="17"/>
  <c r="K12" i="17"/>
  <c r="K18" i="17"/>
  <c r="K31" i="17"/>
  <c r="K37" i="17"/>
  <c r="K43" i="17"/>
  <c r="K10" i="17"/>
  <c r="K17" i="17"/>
  <c r="K30" i="17"/>
  <c r="K36" i="17"/>
  <c r="K42" i="17"/>
  <c r="O5" i="17"/>
  <c r="L5" i="17"/>
  <c r="K26" i="17"/>
  <c r="K31" i="14"/>
  <c r="K43" i="14"/>
  <c r="K28" i="14"/>
  <c r="K21" i="14"/>
  <c r="K16" i="14"/>
  <c r="K14" i="14"/>
  <c r="K13" i="14"/>
  <c r="K12" i="14"/>
  <c r="K15" i="14"/>
  <c r="O5" i="14"/>
  <c r="K11" i="14"/>
  <c r="K23" i="14"/>
  <c r="K17" i="14"/>
  <c r="K24" i="14"/>
  <c r="K10" i="14"/>
  <c r="K22" i="14"/>
  <c r="K27" i="14"/>
  <c r="N5" i="14"/>
  <c r="K37" i="14"/>
  <c r="K20" i="14"/>
  <c r="K19" i="14"/>
  <c r="K26" i="14"/>
  <c r="K30" i="14"/>
  <c r="K36" i="14"/>
  <c r="K42" i="14"/>
  <c r="K9" i="14"/>
  <c r="K29" i="14"/>
  <c r="K35" i="14"/>
  <c r="K41" i="14"/>
  <c r="K8" i="14"/>
  <c r="K34" i="14"/>
  <c r="K40" i="14"/>
  <c r="K33" i="14"/>
  <c r="K39" i="14"/>
  <c r="M5" i="14"/>
  <c r="K18" i="14"/>
  <c r="K25" i="14"/>
  <c r="K32" i="14"/>
  <c r="K38" i="14"/>
  <c r="K44" i="14"/>
  <c r="K7" i="14"/>
  <c r="P5" i="14"/>
  <c r="L5" i="14"/>
  <c r="B3" i="5"/>
  <c r="K5" i="17" l="1"/>
  <c r="K5" i="14"/>
  <c r="H19" i="5"/>
  <c r="L18" i="5"/>
  <c r="M18" i="5"/>
  <c r="N18" i="5"/>
  <c r="O18" i="5"/>
  <c r="P18" i="5"/>
  <c r="L6" i="5"/>
  <c r="M6" i="5"/>
  <c r="N6" i="5"/>
  <c r="O6" i="5"/>
  <c r="P6" i="5"/>
  <c r="K6" i="5"/>
  <c r="J5" i="5"/>
  <c r="L8" i="5"/>
  <c r="M8" i="5"/>
  <c r="N8" i="5"/>
  <c r="O8" i="5"/>
  <c r="P8" i="5"/>
  <c r="L9" i="5"/>
  <c r="M9" i="5"/>
  <c r="N9" i="5"/>
  <c r="O9" i="5"/>
  <c r="P9" i="5"/>
  <c r="L10" i="5"/>
  <c r="M10" i="5"/>
  <c r="N10" i="5"/>
  <c r="O10" i="5"/>
  <c r="P10" i="5"/>
  <c r="L11" i="5"/>
  <c r="M11" i="5"/>
  <c r="N11" i="5"/>
  <c r="O11" i="5"/>
  <c r="P11" i="5"/>
  <c r="L12" i="5"/>
  <c r="M12" i="5"/>
  <c r="N12" i="5"/>
  <c r="O12" i="5"/>
  <c r="P12" i="5"/>
  <c r="L13" i="5"/>
  <c r="M13" i="5"/>
  <c r="N13" i="5"/>
  <c r="O13" i="5"/>
  <c r="P13" i="5"/>
  <c r="L14" i="5"/>
  <c r="M14" i="5"/>
  <c r="N14" i="5"/>
  <c r="O14" i="5"/>
  <c r="P14" i="5"/>
  <c r="L15" i="5"/>
  <c r="M15" i="5"/>
  <c r="N15" i="5"/>
  <c r="O15" i="5"/>
  <c r="P15" i="5"/>
  <c r="L16" i="5"/>
  <c r="M16" i="5"/>
  <c r="N16" i="5"/>
  <c r="O16" i="5"/>
  <c r="P16" i="5"/>
  <c r="L17" i="5"/>
  <c r="M17" i="5"/>
  <c r="N17" i="5"/>
  <c r="O17" i="5"/>
  <c r="P17" i="5"/>
  <c r="L19" i="5"/>
  <c r="M19" i="5"/>
  <c r="N19" i="5"/>
  <c r="O19" i="5"/>
  <c r="P19" i="5"/>
  <c r="L20" i="5"/>
  <c r="M20" i="5"/>
  <c r="N20" i="5"/>
  <c r="O20" i="5"/>
  <c r="P20" i="5"/>
  <c r="L21" i="5"/>
  <c r="M21" i="5"/>
  <c r="N21" i="5"/>
  <c r="O21" i="5"/>
  <c r="P21" i="5"/>
  <c r="L22" i="5"/>
  <c r="M22" i="5"/>
  <c r="N22" i="5"/>
  <c r="O22" i="5"/>
  <c r="P22" i="5"/>
  <c r="L23" i="5"/>
  <c r="M23" i="5"/>
  <c r="N23" i="5"/>
  <c r="O23" i="5"/>
  <c r="P23" i="5"/>
  <c r="L24" i="5"/>
  <c r="M24" i="5"/>
  <c r="N24" i="5"/>
  <c r="O24" i="5"/>
  <c r="P24" i="5"/>
  <c r="L25" i="5"/>
  <c r="M25" i="5"/>
  <c r="N25" i="5"/>
  <c r="O25" i="5"/>
  <c r="P25" i="5"/>
  <c r="L26" i="5"/>
  <c r="M26" i="5"/>
  <c r="N26" i="5"/>
  <c r="O26" i="5"/>
  <c r="P26" i="5"/>
  <c r="L27" i="5"/>
  <c r="M27" i="5"/>
  <c r="N27" i="5"/>
  <c r="O27" i="5"/>
  <c r="P27" i="5"/>
  <c r="L28" i="5"/>
  <c r="M28" i="5"/>
  <c r="N28" i="5"/>
  <c r="O28" i="5"/>
  <c r="P28" i="5"/>
  <c r="L29" i="5"/>
  <c r="M29" i="5"/>
  <c r="N29" i="5"/>
  <c r="O29" i="5"/>
  <c r="P29" i="5"/>
  <c r="L30" i="5"/>
  <c r="M30" i="5"/>
  <c r="N30" i="5"/>
  <c r="O30" i="5"/>
  <c r="P30" i="5"/>
  <c r="L31" i="5"/>
  <c r="M31" i="5"/>
  <c r="N31" i="5"/>
  <c r="O31" i="5"/>
  <c r="P31" i="5"/>
  <c r="L32" i="5"/>
  <c r="M32" i="5"/>
  <c r="N32" i="5"/>
  <c r="O32" i="5"/>
  <c r="P32" i="5"/>
  <c r="L33" i="5"/>
  <c r="M33" i="5"/>
  <c r="N33" i="5"/>
  <c r="O33" i="5"/>
  <c r="P33" i="5"/>
  <c r="L34" i="5"/>
  <c r="M34" i="5"/>
  <c r="N34" i="5"/>
  <c r="O34" i="5"/>
  <c r="P34" i="5"/>
  <c r="L35" i="5"/>
  <c r="M35" i="5"/>
  <c r="N35" i="5"/>
  <c r="O35" i="5"/>
  <c r="P35" i="5"/>
  <c r="L36" i="5"/>
  <c r="M36" i="5"/>
  <c r="N36" i="5"/>
  <c r="O36" i="5"/>
  <c r="P36" i="5"/>
  <c r="L37" i="5"/>
  <c r="M37" i="5"/>
  <c r="N37" i="5"/>
  <c r="O37" i="5"/>
  <c r="P37" i="5"/>
  <c r="L38" i="5"/>
  <c r="M38" i="5"/>
  <c r="N38" i="5"/>
  <c r="O38" i="5"/>
  <c r="P38" i="5"/>
  <c r="L39" i="5"/>
  <c r="M39" i="5"/>
  <c r="N39" i="5"/>
  <c r="O39" i="5"/>
  <c r="P39" i="5"/>
  <c r="L40" i="5"/>
  <c r="M40" i="5"/>
  <c r="N40" i="5"/>
  <c r="O40" i="5"/>
  <c r="P40" i="5"/>
  <c r="L41" i="5"/>
  <c r="M41" i="5"/>
  <c r="N41" i="5"/>
  <c r="O41" i="5"/>
  <c r="P41" i="5"/>
  <c r="L42" i="5"/>
  <c r="M42" i="5"/>
  <c r="N42" i="5"/>
  <c r="O42" i="5"/>
  <c r="P42" i="5"/>
  <c r="L43" i="5"/>
  <c r="M43" i="5"/>
  <c r="N43" i="5"/>
  <c r="O43" i="5"/>
  <c r="P43" i="5"/>
  <c r="L44" i="5"/>
  <c r="M44" i="5"/>
  <c r="N44" i="5"/>
  <c r="O44" i="5"/>
  <c r="P44" i="5"/>
  <c r="M7" i="5"/>
  <c r="N7" i="5"/>
  <c r="O7" i="5"/>
  <c r="P7" i="5"/>
  <c r="L7" i="5"/>
  <c r="G4" i="5"/>
  <c r="H37" i="5"/>
  <c r="H31" i="5"/>
  <c r="H26" i="5"/>
  <c r="H12" i="5"/>
  <c r="H7" i="5"/>
  <c r="F4" i="5"/>
  <c r="E4" i="5"/>
  <c r="D4" i="5"/>
  <c r="C4" i="5"/>
  <c r="B4" i="5"/>
  <c r="K18" i="5" l="1"/>
  <c r="K12" i="5"/>
  <c r="K44" i="5"/>
  <c r="K36" i="5"/>
  <c r="K28" i="5"/>
  <c r="K20" i="5"/>
  <c r="K7" i="5"/>
  <c r="K29" i="5"/>
  <c r="K37" i="5"/>
  <c r="K21" i="5"/>
  <c r="K13" i="5"/>
  <c r="K40" i="5"/>
  <c r="K24" i="5"/>
  <c r="K16" i="5"/>
  <c r="K43" i="5"/>
  <c r="K19" i="5"/>
  <c r="K11" i="5"/>
  <c r="K38" i="5"/>
  <c r="K30" i="5"/>
  <c r="K22" i="5"/>
  <c r="K14" i="5"/>
  <c r="K32" i="5"/>
  <c r="K8" i="5"/>
  <c r="K35" i="5"/>
  <c r="K27" i="5"/>
  <c r="K41" i="5"/>
  <c r="K33" i="5"/>
  <c r="K25" i="5"/>
  <c r="K17" i="5"/>
  <c r="K9" i="5"/>
  <c r="P5" i="5"/>
  <c r="K39" i="5"/>
  <c r="K31" i="5"/>
  <c r="K23" i="5"/>
  <c r="K15" i="5"/>
  <c r="K42" i="5"/>
  <c r="K34" i="5"/>
  <c r="K26" i="5"/>
  <c r="K10" i="5"/>
  <c r="L5" i="5"/>
  <c r="M5" i="5"/>
  <c r="N5" i="5"/>
  <c r="O5" i="5"/>
  <c r="K5" i="5" l="1"/>
</calcChain>
</file>

<file path=xl/sharedStrings.xml><?xml version="1.0" encoding="utf-8"?>
<sst xmlns="http://schemas.openxmlformats.org/spreadsheetml/2006/main" count="355" uniqueCount="112">
  <si>
    <t>Продукты</t>
  </si>
  <si>
    <t>Содержание энергии и питательных веществ в расчете на 100 г продукта</t>
  </si>
  <si>
    <t>энергия, ккал</t>
  </si>
  <si>
    <t>белки, г</t>
  </si>
  <si>
    <t>углеводы, г</t>
  </si>
  <si>
    <t>Хлеб ржаной</t>
  </si>
  <si>
    <t>Сдоба обыкновенная</t>
  </si>
  <si>
    <t>Сушки простые</t>
  </si>
  <si>
    <t>Пирожное песочное с фруктовой начинкой</t>
  </si>
  <si>
    <t>Крупа гречневая</t>
  </si>
  <si>
    <t>Крупа овсяная</t>
  </si>
  <si>
    <t>Крупа пшенная</t>
  </si>
  <si>
    <t>Крупа рисовая</t>
  </si>
  <si>
    <t>Макаронные изделия</t>
  </si>
  <si>
    <t>Сахар-рафинад</t>
  </si>
  <si>
    <t>Масло сливочное</t>
  </si>
  <si>
    <t>Масло подсолнечное</t>
  </si>
  <si>
    <t>Молоко коровье</t>
  </si>
  <si>
    <t>Кефир жирный</t>
  </si>
  <si>
    <t>Сыр (голландский)</t>
  </si>
  <si>
    <t>Сметана 30% жирности</t>
  </si>
  <si>
    <t>Творог нежирный</t>
  </si>
  <si>
    <t>Мороженое (пломбир)</t>
  </si>
  <si>
    <t>Яйцо куриное</t>
  </si>
  <si>
    <t>Говядина</t>
  </si>
  <si>
    <t>Куры</t>
  </si>
  <si>
    <t>Рыба</t>
  </si>
  <si>
    <t>Икра зернистая (осетровая)</t>
  </si>
  <si>
    <t>Капуста белокачанная</t>
  </si>
  <si>
    <t>Картофель</t>
  </si>
  <si>
    <t>Морковь</t>
  </si>
  <si>
    <t>Горох зеленый</t>
  </si>
  <si>
    <t>Огурцы</t>
  </si>
  <si>
    <t>Свекла</t>
  </si>
  <si>
    <t>Яблоки</t>
  </si>
  <si>
    <t>Груши</t>
  </si>
  <si>
    <t>Сливы</t>
  </si>
  <si>
    <t>Апельсины</t>
  </si>
  <si>
    <t>Земляника садовая (клубника)</t>
  </si>
  <si>
    <t>Виноград</t>
  </si>
  <si>
    <t>Грибы белые</t>
  </si>
  <si>
    <t>Орехи фундук</t>
  </si>
  <si>
    <t>Суточные потребности для ***</t>
  </si>
  <si>
    <t>total</t>
  </si>
  <si>
    <t>+10%</t>
  </si>
  <si>
    <r>
      <t>Содержан</t>
    </r>
    <r>
      <rPr>
        <b/>
        <i/>
        <sz val="11"/>
        <color rgb="FF666666"/>
        <rFont val="Arial"/>
        <family val="2"/>
        <charset val="204"/>
      </rPr>
      <t>ие пищевых волокон в популярных полезных продуктах</t>
    </r>
  </si>
  <si>
    <t>Содержание в 100 г продукта</t>
  </si>
  <si>
    <t>Кол-во пищевых волокон, г. на 100 ккал продукта</t>
  </si>
  <si>
    <t>Пищевых волокон, г.</t>
  </si>
  <si>
    <t>Энергетическая ценность, ккал</t>
  </si>
  <si>
    <t>Пшеничные отруби</t>
  </si>
  <si>
    <t>Хлеб из ржаной муки</t>
  </si>
  <si>
    <t>Хлеб бородинский</t>
  </si>
  <si>
    <t>Хлеб зерновой</t>
  </si>
  <si>
    <t>Каша гречневая</t>
  </si>
  <si>
    <t>Сухари из муки 2 с </t>
  </si>
  <si>
    <t>Хлеб пшеничный из муки 2С</t>
  </si>
  <si>
    <t>Каша перловая</t>
  </si>
  <si>
    <t>Каша овсянная</t>
  </si>
  <si>
    <t>Хлеб пшеничный из муки 1С</t>
  </si>
  <si>
    <t>Каша пшеничная</t>
  </si>
  <si>
    <t>Хлеб пшеничный из муки В/С</t>
  </si>
  <si>
    <t>Макароны отварные</t>
  </si>
  <si>
    <t>Каша манная</t>
  </si>
  <si>
    <t>Орехи</t>
  </si>
  <si>
    <t>Фасоль стручковая</t>
  </si>
  <si>
    <t>Капуста брюссльская</t>
  </si>
  <si>
    <t>Белокачанная капуста</t>
  </si>
  <si>
    <t>Петрушка, укроп, салат, лук зеленый</t>
  </si>
  <si>
    <t>Свекла отварная</t>
  </si>
  <si>
    <t>Помидоры</t>
  </si>
  <si>
    <t>Грибы жареные</t>
  </si>
  <si>
    <t>Горох отварной</t>
  </si>
  <si>
    <t>Смородина черная</t>
  </si>
  <si>
    <t>Киви</t>
  </si>
  <si>
    <t>Курага</t>
  </si>
  <si>
    <t>Яблоки сушеные</t>
  </si>
  <si>
    <t>Апельсин</t>
  </si>
  <si>
    <t>Абрикосы</t>
  </si>
  <si>
    <t>Изюм</t>
  </si>
  <si>
    <t>пищ.волокна</t>
  </si>
  <si>
    <t>пищ.вол.</t>
  </si>
  <si>
    <t>жиры жив, г</t>
  </si>
  <si>
    <t>жиры раст, г</t>
  </si>
  <si>
    <t>масса, г/сут</t>
  </si>
  <si>
    <t>общая масса еды -&gt; мин</t>
  </si>
  <si>
    <t>предел</t>
  </si>
  <si>
    <t>energy sum</t>
  </si>
  <si>
    <t>%</t>
  </si>
  <si>
    <t>пищ.волокна, г</t>
  </si>
  <si>
    <t>суточные нормы потребления -&gt; (диапазон)</t>
  </si>
  <si>
    <t>ккал/г</t>
  </si>
  <si>
    <t>Хлеб белый (батоны из муки 1-го сорта)</t>
  </si>
  <si>
    <t>Хлеб белый (батоны из муки 1го сорта)</t>
  </si>
  <si>
    <t>удельная энергет.ценность</t>
  </si>
  <si>
    <t>градиентная оптимизация  - !! Есть отрицательные значения</t>
  </si>
  <si>
    <t>потребление питательных веществ</t>
  </si>
  <si>
    <t>ОСОБЕННОСТЬ:
в солвере удалены все ограничения, кроме соответствия нормам потребления БЖУ</t>
  </si>
  <si>
    <t>На разных листах приводятся разные решения оптимизационной задачи:</t>
  </si>
  <si>
    <t>Лист</t>
  </si>
  <si>
    <t>исходные данные</t>
  </si>
  <si>
    <t>решение-1</t>
  </si>
  <si>
    <t>решение-2</t>
  </si>
  <si>
    <t>градиентный</t>
  </si>
  <si>
    <t>генет.алгоритм</t>
  </si>
  <si>
    <t>Пояснения</t>
  </si>
  <si>
    <t>Удельная энергия на 1г:</t>
  </si>
  <si>
    <t>Данные об энергетической ценности продуктов, взятые из открытых источников.</t>
  </si>
  <si>
    <t>Поиск решения симплекс-методом. Используются расширенные ограничения на потребление групп продуктов</t>
  </si>
  <si>
    <t>Поиск решения симплекс-методом. Минимальные ограничения на общее количество потребляемых питательных веществ</t>
  </si>
  <si>
    <t>Поиск решения градиентным методом (мастер работает дольше, ограничения выполняются неточно, и появляются продукты с небольшим отрицательным потреблением!)</t>
  </si>
  <si>
    <t>Поиск решения генетическим алгоритмом (мастер работает дольше, ограничения выполняются неточно, есть продукты с небольшим отрицательным потреблением!)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</si>
</sst>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4E4E4E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8"/>
      <color rgb="FF4E4E4E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8"/>
      <color rgb="FF333333"/>
      <name val="Arial"/>
      <family val="2"/>
      <charset val="204"/>
    </font>
    <font>
      <b/>
      <sz val="11"/>
      <color rgb="FF666666"/>
      <name val="Arial"/>
      <family val="2"/>
      <charset val="204"/>
    </font>
    <font>
      <b/>
      <i/>
      <sz val="11"/>
      <color rgb="FF666666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8"/>
      <color rgb="FF666666"/>
      <name val="Arial"/>
      <family val="2"/>
      <charset val="204"/>
    </font>
    <font>
      <sz val="10"/>
      <color rgb="FF666666"/>
      <name val="Arial"/>
      <family val="2"/>
      <charset val="204"/>
    </font>
    <font>
      <sz val="9"/>
      <color rgb="FF666666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8"/>
      <color rgb="FF4E4E4E"/>
      <name val="Arial"/>
      <family val="2"/>
      <charset val="204"/>
    </font>
    <font>
      <sz val="16"/>
      <color rgb="FFC00000"/>
      <name val="Calibri"/>
      <family val="2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/>
    <xf numFmtId="9" fontId="0" fillId="0" borderId="0" xfId="0" quotePrefix="1" applyNumberFormat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0" fontId="0" fillId="5" borderId="0" xfId="0" applyFill="1"/>
    <xf numFmtId="0" fontId="0" fillId="4" borderId="1" xfId="0" applyFill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3" fillId="2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2" fillId="7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vertical="center" wrapText="1"/>
    </xf>
    <xf numFmtId="0" fontId="2" fillId="6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15" fillId="0" borderId="0" xfId="0" applyFo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10" sqref="A10"/>
    </sheetView>
  </sheetViews>
  <sheetFormatPr defaultRowHeight="14.4" x14ac:dyDescent="0.3"/>
  <cols>
    <col min="1" max="1" width="17.109375" customWidth="1"/>
    <col min="2" max="2" width="71.21875" customWidth="1"/>
  </cols>
  <sheetData>
    <row r="1" spans="1:2" x14ac:dyDescent="0.3">
      <c r="A1" t="s">
        <v>98</v>
      </c>
    </row>
    <row r="3" spans="1:2" x14ac:dyDescent="0.3">
      <c r="A3" s="54" t="s">
        <v>99</v>
      </c>
      <c r="B3" s="54" t="s">
        <v>105</v>
      </c>
    </row>
    <row r="4" spans="1:2" x14ac:dyDescent="0.3">
      <c r="A4" t="s">
        <v>100</v>
      </c>
      <c r="B4" t="s">
        <v>107</v>
      </c>
    </row>
    <row r="5" spans="1:2" x14ac:dyDescent="0.3">
      <c r="A5" t="s">
        <v>101</v>
      </c>
      <c r="B5" t="s">
        <v>108</v>
      </c>
    </row>
    <row r="6" spans="1:2" x14ac:dyDescent="0.3">
      <c r="A6" t="s">
        <v>102</v>
      </c>
      <c r="B6" t="s">
        <v>109</v>
      </c>
    </row>
    <row r="7" spans="1:2" x14ac:dyDescent="0.3">
      <c r="A7" t="s">
        <v>103</v>
      </c>
      <c r="B7" t="s">
        <v>110</v>
      </c>
    </row>
    <row r="8" spans="1:2" x14ac:dyDescent="0.3">
      <c r="A8" t="s">
        <v>104</v>
      </c>
      <c r="B8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B2" workbookViewId="0">
      <selection activeCell="N18" sqref="N18"/>
    </sheetView>
  </sheetViews>
  <sheetFormatPr defaultRowHeight="14.4" x14ac:dyDescent="0.3"/>
  <cols>
    <col min="1" max="1" width="38.6640625" customWidth="1"/>
    <col min="3" max="3" width="8.5546875" bestFit="1" customWidth="1"/>
    <col min="4" max="4" width="8.5546875" customWidth="1"/>
    <col min="5" max="5" width="8" bestFit="1" customWidth="1"/>
    <col min="6" max="6" width="8.5546875" bestFit="1" customWidth="1"/>
    <col min="8" max="8" width="13.109375" style="9" customWidth="1"/>
    <col min="10" max="10" width="4.77734375" style="9" customWidth="1"/>
    <col min="17" max="17" width="4.6640625" customWidth="1"/>
    <col min="18" max="18" width="26.44140625" customWidth="1"/>
    <col min="19" max="19" width="11.33203125" customWidth="1"/>
    <col min="20" max="20" width="15" customWidth="1"/>
    <col min="21" max="21" width="15.77734375" customWidth="1"/>
  </cols>
  <sheetData>
    <row r="1" spans="1:21" x14ac:dyDescent="0.3">
      <c r="A1" s="56" t="s">
        <v>106</v>
      </c>
      <c r="C1">
        <v>3.38</v>
      </c>
      <c r="D1">
        <v>8.4600000000000009</v>
      </c>
      <c r="E1">
        <v>8.4600000000000009</v>
      </c>
      <c r="F1">
        <v>3.58</v>
      </c>
      <c r="G1">
        <v>0</v>
      </c>
      <c r="K1" t="s">
        <v>42</v>
      </c>
    </row>
    <row r="2" spans="1:21" ht="36.75" customHeight="1" thickBot="1" x14ac:dyDescent="0.35">
      <c r="A2" s="58"/>
      <c r="B2" s="41" t="s">
        <v>1</v>
      </c>
      <c r="C2" s="41"/>
      <c r="D2" s="41"/>
      <c r="E2" s="41"/>
      <c r="F2" s="41"/>
      <c r="G2" s="41"/>
      <c r="K2" s="1" t="s">
        <v>2</v>
      </c>
      <c r="L2" s="1" t="s">
        <v>3</v>
      </c>
      <c r="M2" s="1" t="s">
        <v>82</v>
      </c>
      <c r="N2" s="1" t="s">
        <v>83</v>
      </c>
      <c r="O2" s="1" t="s">
        <v>4</v>
      </c>
      <c r="P2" s="1" t="s">
        <v>81</v>
      </c>
      <c r="R2" s="17" t="s">
        <v>45</v>
      </c>
    </row>
    <row r="3" spans="1:21" ht="28.2" thickBot="1" x14ac:dyDescent="0.35">
      <c r="A3" s="57" t="s">
        <v>0</v>
      </c>
      <c r="B3" s="1" t="s">
        <v>2</v>
      </c>
      <c r="C3" s="1" t="s">
        <v>3</v>
      </c>
      <c r="D3" s="1" t="s">
        <v>82</v>
      </c>
      <c r="E3" s="1" t="s">
        <v>83</v>
      </c>
      <c r="F3" s="1" t="s">
        <v>4</v>
      </c>
      <c r="G3" s="1" t="s">
        <v>80</v>
      </c>
      <c r="H3" s="55" t="s">
        <v>87</v>
      </c>
      <c r="I3" s="55" t="s">
        <v>88</v>
      </c>
      <c r="J3" s="24"/>
      <c r="K3" s="1">
        <v>2450</v>
      </c>
      <c r="L3" s="1">
        <v>72</v>
      </c>
      <c r="M3" s="1"/>
      <c r="N3" s="1">
        <v>81</v>
      </c>
      <c r="O3" s="1">
        <v>358</v>
      </c>
      <c r="P3" s="1">
        <v>20</v>
      </c>
      <c r="Q3" s="9"/>
      <c r="R3" s="42" t="s">
        <v>0</v>
      </c>
      <c r="S3" s="44" t="s">
        <v>46</v>
      </c>
      <c r="T3" s="44"/>
      <c r="U3" s="42" t="s">
        <v>47</v>
      </c>
    </row>
    <row r="4" spans="1:21" ht="16.5" customHeight="1" thickBot="1" x14ac:dyDescent="0.35">
      <c r="A4" s="1" t="s">
        <v>5</v>
      </c>
      <c r="B4" s="1">
        <v>190</v>
      </c>
      <c r="C4" s="1">
        <v>6.5</v>
      </c>
      <c r="D4" s="1">
        <v>0</v>
      </c>
      <c r="E4" s="1">
        <v>1</v>
      </c>
      <c r="F4" s="1">
        <v>40.1</v>
      </c>
      <c r="G4" s="1">
        <v>8</v>
      </c>
      <c r="H4" s="8">
        <f>SUMPRODUCT(C4:G4,$C$1:$G$1)</f>
        <v>173.98800000000003</v>
      </c>
      <c r="I4" s="25">
        <f>ABS(H4-B4)/H4*100</f>
        <v>9.2029335356461175</v>
      </c>
      <c r="Q4" s="9"/>
      <c r="R4" s="43"/>
      <c r="S4" s="31" t="s">
        <v>48</v>
      </c>
      <c r="T4" s="31" t="s">
        <v>49</v>
      </c>
      <c r="U4" s="43"/>
    </row>
    <row r="5" spans="1:21" ht="15.75" customHeight="1" thickBot="1" x14ac:dyDescent="0.35">
      <c r="A5" s="1" t="s">
        <v>92</v>
      </c>
      <c r="B5" s="1">
        <v>236</v>
      </c>
      <c r="C5" s="1">
        <v>7.9</v>
      </c>
      <c r="D5" s="1">
        <v>0</v>
      </c>
      <c r="E5" s="1">
        <v>1</v>
      </c>
      <c r="F5" s="1">
        <v>51.9</v>
      </c>
      <c r="G5" s="1">
        <v>4.5999999999999996</v>
      </c>
      <c r="H5" s="8">
        <f t="shared" ref="H5:H41" si="0">SUMPRODUCT(C5:G5,$C$1:$G$1)</f>
        <v>220.964</v>
      </c>
      <c r="I5">
        <f t="shared" ref="I5:I41" si="1">ABS(H5-B5)/H5*100</f>
        <v>6.8047283720425051</v>
      </c>
      <c r="Q5" s="9"/>
      <c r="R5" s="22" t="s">
        <v>50</v>
      </c>
      <c r="S5" s="21">
        <v>43</v>
      </c>
      <c r="T5" s="21">
        <v>165</v>
      </c>
      <c r="U5" s="21">
        <v>26.1</v>
      </c>
    </row>
    <row r="6" spans="1:21" ht="15" hidden="1" thickBot="1" x14ac:dyDescent="0.35">
      <c r="A6" s="1" t="s">
        <v>6</v>
      </c>
      <c r="B6" s="1">
        <v>288</v>
      </c>
      <c r="C6" s="1">
        <v>7.6</v>
      </c>
      <c r="D6" s="1">
        <v>0</v>
      </c>
      <c r="E6" s="1">
        <v>5</v>
      </c>
      <c r="F6" s="1">
        <v>56.4</v>
      </c>
      <c r="G6" s="1">
        <v>2.25</v>
      </c>
      <c r="H6" s="8">
        <f t="shared" si="0"/>
        <v>269.89999999999998</v>
      </c>
      <c r="I6">
        <f t="shared" si="1"/>
        <v>6.7061874768432839</v>
      </c>
      <c r="Q6" s="9"/>
      <c r="R6" s="22" t="s">
        <v>51</v>
      </c>
      <c r="S6" s="21">
        <v>8</v>
      </c>
      <c r="T6" s="21">
        <v>200</v>
      </c>
      <c r="U6" s="21">
        <v>4</v>
      </c>
    </row>
    <row r="7" spans="1:21" ht="15" hidden="1" thickBot="1" x14ac:dyDescent="0.35">
      <c r="A7" s="1" t="s">
        <v>7</v>
      </c>
      <c r="B7" s="1">
        <v>330</v>
      </c>
      <c r="C7" s="1">
        <v>11</v>
      </c>
      <c r="D7" s="1">
        <v>0</v>
      </c>
      <c r="E7" s="1">
        <v>1.3</v>
      </c>
      <c r="F7" s="1">
        <v>73</v>
      </c>
      <c r="G7" s="1">
        <v>4.5</v>
      </c>
      <c r="H7" s="8">
        <f t="shared" si="0"/>
        <v>309.51800000000003</v>
      </c>
      <c r="I7">
        <f t="shared" si="1"/>
        <v>6.6173857417016038</v>
      </c>
      <c r="Q7" s="9"/>
      <c r="R7" s="22" t="s">
        <v>52</v>
      </c>
      <c r="S7" s="21">
        <v>7.9</v>
      </c>
      <c r="T7" s="21">
        <v>201</v>
      </c>
      <c r="U7" s="21">
        <v>3.9</v>
      </c>
    </row>
    <row r="8" spans="1:21" ht="28.2" hidden="1" thickBot="1" x14ac:dyDescent="0.35">
      <c r="A8" s="1" t="s">
        <v>8</v>
      </c>
      <c r="B8" s="1">
        <v>424</v>
      </c>
      <c r="C8" s="1">
        <v>5.0999999999999996</v>
      </c>
      <c r="D8" s="1">
        <v>0</v>
      </c>
      <c r="E8" s="1">
        <v>18.5</v>
      </c>
      <c r="F8" s="1">
        <v>62.6</v>
      </c>
      <c r="G8" s="1">
        <v>2.25</v>
      </c>
      <c r="H8" s="8">
        <f t="shared" si="0"/>
        <v>397.85599999999999</v>
      </c>
      <c r="I8">
        <f t="shared" si="1"/>
        <v>6.5712217485723494</v>
      </c>
      <c r="Q8" s="9"/>
      <c r="R8" s="22" t="s">
        <v>53</v>
      </c>
      <c r="S8" s="21">
        <v>6.1</v>
      </c>
      <c r="T8" s="21">
        <v>228</v>
      </c>
      <c r="U8" s="21">
        <v>2.7</v>
      </c>
    </row>
    <row r="9" spans="1:21" ht="15" thickBot="1" x14ac:dyDescent="0.35">
      <c r="A9" s="1" t="s">
        <v>9</v>
      </c>
      <c r="B9" s="1">
        <v>329</v>
      </c>
      <c r="C9" s="1">
        <v>12.6</v>
      </c>
      <c r="D9" s="1">
        <v>0</v>
      </c>
      <c r="E9" s="1">
        <v>2.6</v>
      </c>
      <c r="F9" s="1">
        <v>68</v>
      </c>
      <c r="G9" s="1">
        <v>2.7</v>
      </c>
      <c r="H9" s="8">
        <f t="shared" si="0"/>
        <v>308.024</v>
      </c>
      <c r="I9">
        <f t="shared" si="1"/>
        <v>6.8098589720281533</v>
      </c>
      <c r="Q9" s="9"/>
      <c r="R9" s="22" t="s">
        <v>54</v>
      </c>
      <c r="S9" s="21">
        <v>2.7</v>
      </c>
      <c r="T9" s="21">
        <v>101</v>
      </c>
      <c r="U9" s="21">
        <v>2.7</v>
      </c>
    </row>
    <row r="10" spans="1:21" ht="15" thickBot="1" x14ac:dyDescent="0.35">
      <c r="A10" s="1" t="s">
        <v>10</v>
      </c>
      <c r="B10" s="1">
        <v>345</v>
      </c>
      <c r="C10" s="1">
        <v>11.9</v>
      </c>
      <c r="D10" s="1">
        <v>0</v>
      </c>
      <c r="E10" s="1">
        <v>5.8</v>
      </c>
      <c r="F10" s="1">
        <v>65.400000000000006</v>
      </c>
      <c r="G10" s="1">
        <v>1.9</v>
      </c>
      <c r="H10" s="8">
        <f t="shared" si="0"/>
        <v>323.42200000000003</v>
      </c>
      <c r="I10">
        <f t="shared" si="1"/>
        <v>6.6717786668810328</v>
      </c>
      <c r="Q10" s="9"/>
      <c r="R10" s="22" t="s">
        <v>55</v>
      </c>
      <c r="S10" s="21">
        <v>7</v>
      </c>
      <c r="T10" s="21">
        <v>323</v>
      </c>
      <c r="U10" s="21">
        <v>2.2000000000000002</v>
      </c>
    </row>
    <row r="11" spans="1:21" ht="15" hidden="1" thickBot="1" x14ac:dyDescent="0.35">
      <c r="A11" s="1" t="s">
        <v>11</v>
      </c>
      <c r="B11" s="1">
        <v>334</v>
      </c>
      <c r="C11" s="1">
        <v>12</v>
      </c>
      <c r="D11" s="1">
        <v>0</v>
      </c>
      <c r="E11" s="1">
        <v>2.9</v>
      </c>
      <c r="F11" s="1">
        <v>69.3</v>
      </c>
      <c r="G11" s="1">
        <v>1.7</v>
      </c>
      <c r="H11" s="8">
        <f t="shared" si="0"/>
        <v>313.18799999999999</v>
      </c>
      <c r="I11">
        <f t="shared" si="1"/>
        <v>6.6452099058712379</v>
      </c>
      <c r="Q11" s="9"/>
      <c r="R11" s="23" t="s">
        <v>56</v>
      </c>
      <c r="S11" s="21">
        <v>4.5999999999999996</v>
      </c>
      <c r="T11" s="21">
        <v>228</v>
      </c>
      <c r="U11" s="21">
        <v>2</v>
      </c>
    </row>
    <row r="12" spans="1:21" ht="15" thickBot="1" x14ac:dyDescent="0.35">
      <c r="A12" s="1" t="s">
        <v>12</v>
      </c>
      <c r="B12" s="1">
        <v>323</v>
      </c>
      <c r="C12" s="1">
        <v>7</v>
      </c>
      <c r="D12" s="1">
        <v>0</v>
      </c>
      <c r="E12" s="1">
        <v>0.6</v>
      </c>
      <c r="F12" s="1">
        <v>77.3</v>
      </c>
      <c r="G12" s="1">
        <v>1.7</v>
      </c>
      <c r="H12" s="8">
        <f t="shared" si="0"/>
        <v>305.46999999999997</v>
      </c>
      <c r="I12">
        <f t="shared" si="1"/>
        <v>5.7386977444593681</v>
      </c>
      <c r="Q12" s="9"/>
      <c r="R12" s="22" t="s">
        <v>57</v>
      </c>
      <c r="S12" s="21">
        <v>2.5</v>
      </c>
      <c r="T12" s="21">
        <v>135</v>
      </c>
      <c r="U12" s="21">
        <v>1.9</v>
      </c>
    </row>
    <row r="13" spans="1:21" ht="15" thickBot="1" x14ac:dyDescent="0.35">
      <c r="A13" s="20" t="s">
        <v>13</v>
      </c>
      <c r="B13" s="20">
        <v>330</v>
      </c>
      <c r="C13" s="1">
        <v>10.4</v>
      </c>
      <c r="D13" s="1">
        <v>0</v>
      </c>
      <c r="E13" s="1">
        <v>0.9</v>
      </c>
      <c r="F13" s="1">
        <v>75.2</v>
      </c>
      <c r="G13" s="2">
        <v>1.1000000000000001</v>
      </c>
      <c r="H13" s="8">
        <f t="shared" si="0"/>
        <v>311.98200000000003</v>
      </c>
      <c r="I13">
        <f t="shared" si="1"/>
        <v>5.7753331922995459</v>
      </c>
      <c r="Q13" s="9"/>
      <c r="R13" s="22" t="s">
        <v>58</v>
      </c>
      <c r="S13" s="21">
        <v>1.9</v>
      </c>
      <c r="T13" s="21">
        <v>109</v>
      </c>
      <c r="U13" s="21">
        <v>1.7</v>
      </c>
    </row>
    <row r="14" spans="1:21" ht="15" thickBot="1" x14ac:dyDescent="0.35">
      <c r="A14" s="1" t="s">
        <v>14</v>
      </c>
      <c r="B14" s="1">
        <v>375</v>
      </c>
      <c r="C14" s="1">
        <v>0</v>
      </c>
      <c r="D14" s="1">
        <v>0</v>
      </c>
      <c r="E14" s="1">
        <v>0</v>
      </c>
      <c r="F14" s="1">
        <v>99.9</v>
      </c>
      <c r="G14" s="2">
        <v>0</v>
      </c>
      <c r="H14" s="8">
        <f t="shared" si="0"/>
        <v>357.64200000000005</v>
      </c>
      <c r="I14">
        <f t="shared" si="1"/>
        <v>4.8534568087640562</v>
      </c>
      <c r="Q14" s="9"/>
      <c r="R14" s="22" t="s">
        <v>7</v>
      </c>
      <c r="S14" s="21">
        <v>4.5</v>
      </c>
      <c r="T14" s="21">
        <v>331</v>
      </c>
      <c r="U14" s="21">
        <v>1.4</v>
      </c>
    </row>
    <row r="15" spans="1:21" ht="15" thickBot="1" x14ac:dyDescent="0.35">
      <c r="A15" s="1" t="s">
        <v>15</v>
      </c>
      <c r="B15" s="1">
        <v>748</v>
      </c>
      <c r="C15" s="1">
        <v>0.6</v>
      </c>
      <c r="D15" s="1">
        <v>82.5</v>
      </c>
      <c r="E15" s="1">
        <v>0</v>
      </c>
      <c r="F15" s="1">
        <v>0.9</v>
      </c>
      <c r="G15" s="2">
        <v>0</v>
      </c>
      <c r="H15" s="8">
        <f t="shared" si="0"/>
        <v>703.2</v>
      </c>
      <c r="I15">
        <f t="shared" si="1"/>
        <v>6.3708759954493672</v>
      </c>
      <c r="Q15" s="9"/>
      <c r="R15" s="23" t="s">
        <v>59</v>
      </c>
      <c r="S15" s="21">
        <v>3.2</v>
      </c>
      <c r="T15" s="21">
        <v>240</v>
      </c>
      <c r="U15" s="21">
        <v>1.3</v>
      </c>
    </row>
    <row r="16" spans="1:21" ht="15" thickBot="1" x14ac:dyDescent="0.35">
      <c r="A16" s="1" t="s">
        <v>16</v>
      </c>
      <c r="B16" s="1">
        <v>899</v>
      </c>
      <c r="C16" s="1">
        <v>0</v>
      </c>
      <c r="D16" s="1">
        <v>0</v>
      </c>
      <c r="E16" s="1">
        <v>99.9</v>
      </c>
      <c r="F16" s="1">
        <v>0</v>
      </c>
      <c r="G16" s="2">
        <v>0</v>
      </c>
      <c r="H16" s="8">
        <f t="shared" si="0"/>
        <v>845.15400000000011</v>
      </c>
      <c r="I16">
        <f t="shared" si="1"/>
        <v>6.3711465602718427</v>
      </c>
      <c r="Q16" s="9"/>
      <c r="R16" s="22" t="s">
        <v>60</v>
      </c>
      <c r="S16" s="21">
        <v>1.7</v>
      </c>
      <c r="T16" s="21">
        <v>153</v>
      </c>
      <c r="U16" s="21">
        <v>1.1000000000000001</v>
      </c>
    </row>
    <row r="17" spans="1:21" ht="15" thickBot="1" x14ac:dyDescent="0.35">
      <c r="A17" s="1" t="s">
        <v>17</v>
      </c>
      <c r="B17" s="1">
        <v>58</v>
      </c>
      <c r="C17" s="1">
        <v>2.8</v>
      </c>
      <c r="D17" s="1">
        <v>3.2</v>
      </c>
      <c r="E17" s="1">
        <v>0</v>
      </c>
      <c r="F17" s="1">
        <v>4.7</v>
      </c>
      <c r="G17" s="2">
        <v>0</v>
      </c>
      <c r="H17" s="8">
        <f t="shared" si="0"/>
        <v>53.362000000000002</v>
      </c>
      <c r="I17">
        <f t="shared" si="1"/>
        <v>8.6915782766762835</v>
      </c>
      <c r="Q17" s="9"/>
      <c r="R17" s="23" t="s">
        <v>61</v>
      </c>
      <c r="S17" s="21">
        <v>2.25</v>
      </c>
      <c r="T17" s="21">
        <v>250</v>
      </c>
      <c r="U17" s="21">
        <v>0.9</v>
      </c>
    </row>
    <row r="18" spans="1:21" ht="15" thickBot="1" x14ac:dyDescent="0.35">
      <c r="A18" s="1" t="s">
        <v>18</v>
      </c>
      <c r="B18" s="1">
        <v>59</v>
      </c>
      <c r="C18" s="1">
        <v>2.8</v>
      </c>
      <c r="D18" s="1">
        <v>3.2</v>
      </c>
      <c r="E18" s="1">
        <v>0</v>
      </c>
      <c r="F18" s="1">
        <v>4.0999999999999996</v>
      </c>
      <c r="G18" s="2">
        <v>0</v>
      </c>
      <c r="H18" s="8">
        <f t="shared" si="0"/>
        <v>51.213999999999999</v>
      </c>
      <c r="I18" s="25">
        <f t="shared" si="1"/>
        <v>15.20287421408209</v>
      </c>
      <c r="Q18" s="9"/>
      <c r="R18" s="22" t="s">
        <v>62</v>
      </c>
      <c r="S18" s="21">
        <v>1.1000000000000001</v>
      </c>
      <c r="T18" s="21">
        <v>135</v>
      </c>
      <c r="U18" s="21">
        <v>0.8</v>
      </c>
    </row>
    <row r="19" spans="1:21" ht="15" thickBot="1" x14ac:dyDescent="0.35">
      <c r="A19" s="1" t="s">
        <v>19</v>
      </c>
      <c r="B19" s="1">
        <v>400</v>
      </c>
      <c r="C19" s="1">
        <v>25.3</v>
      </c>
      <c r="D19" s="1">
        <v>32.200000000000003</v>
      </c>
      <c r="E19" s="1">
        <v>0</v>
      </c>
      <c r="F19" s="1">
        <v>0</v>
      </c>
      <c r="G19" s="2">
        <v>0</v>
      </c>
      <c r="H19" s="8">
        <f t="shared" si="0"/>
        <v>357.92600000000004</v>
      </c>
      <c r="I19" s="25">
        <f t="shared" si="1"/>
        <v>11.754943759324538</v>
      </c>
      <c r="Q19" s="9"/>
      <c r="R19" s="22" t="s">
        <v>63</v>
      </c>
      <c r="S19" s="21">
        <v>0.8</v>
      </c>
      <c r="T19" s="21">
        <v>100</v>
      </c>
      <c r="U19" s="21">
        <v>0.8</v>
      </c>
    </row>
    <row r="20" spans="1:21" ht="15" thickBot="1" x14ac:dyDescent="0.35">
      <c r="A20" s="1" t="s">
        <v>20</v>
      </c>
      <c r="B20" s="1">
        <v>293</v>
      </c>
      <c r="C20" s="1">
        <v>2.6</v>
      </c>
      <c r="D20" s="1">
        <v>30</v>
      </c>
      <c r="E20" s="1">
        <v>0</v>
      </c>
      <c r="F20" s="1">
        <v>2.8</v>
      </c>
      <c r="G20" s="2">
        <v>0</v>
      </c>
      <c r="H20" s="8">
        <f t="shared" si="0"/>
        <v>272.61200000000002</v>
      </c>
      <c r="I20">
        <f t="shared" si="1"/>
        <v>7.4787610229923747</v>
      </c>
      <c r="Q20" s="9"/>
      <c r="R20" s="22" t="s">
        <v>64</v>
      </c>
      <c r="S20" s="21">
        <v>4</v>
      </c>
      <c r="T20" s="21">
        <v>650</v>
      </c>
      <c r="U20" s="21">
        <v>0.6</v>
      </c>
    </row>
    <row r="21" spans="1:21" ht="15" thickBot="1" x14ac:dyDescent="0.35">
      <c r="A21" s="1" t="s">
        <v>21</v>
      </c>
      <c r="B21" s="1">
        <v>86</v>
      </c>
      <c r="C21" s="1">
        <v>18</v>
      </c>
      <c r="D21" s="1">
        <v>0.6</v>
      </c>
      <c r="E21" s="1">
        <v>0</v>
      </c>
      <c r="F21" s="1">
        <v>1.5</v>
      </c>
      <c r="G21" s="2">
        <v>0</v>
      </c>
      <c r="H21" s="8">
        <f t="shared" si="0"/>
        <v>71.286000000000001</v>
      </c>
      <c r="I21" s="25">
        <f t="shared" si="1"/>
        <v>20.640799034873606</v>
      </c>
      <c r="Q21" s="9"/>
      <c r="R21" s="22" t="s">
        <v>65</v>
      </c>
      <c r="S21" s="21">
        <v>2.5</v>
      </c>
      <c r="T21" s="21">
        <v>16</v>
      </c>
      <c r="U21" s="21">
        <v>15.6</v>
      </c>
    </row>
    <row r="22" spans="1:21" ht="15" hidden="1" thickBot="1" x14ac:dyDescent="0.35">
      <c r="A22" s="1" t="s">
        <v>22</v>
      </c>
      <c r="B22" s="1">
        <v>226</v>
      </c>
      <c r="C22" s="1">
        <v>3.2</v>
      </c>
      <c r="D22" s="1">
        <v>15</v>
      </c>
      <c r="E22" s="1">
        <v>0</v>
      </c>
      <c r="F22" s="1">
        <v>20.8</v>
      </c>
      <c r="G22" s="2">
        <v>0</v>
      </c>
      <c r="H22" s="8">
        <f t="shared" si="0"/>
        <v>212.18</v>
      </c>
      <c r="I22">
        <f t="shared" si="1"/>
        <v>6.5133377321142394</v>
      </c>
      <c r="Q22" s="9"/>
      <c r="R22" s="22" t="s">
        <v>66</v>
      </c>
      <c r="S22" s="21">
        <v>4.2</v>
      </c>
      <c r="T22" s="21">
        <v>35</v>
      </c>
      <c r="U22" s="21">
        <v>12</v>
      </c>
    </row>
    <row r="23" spans="1:21" ht="15" thickBot="1" x14ac:dyDescent="0.35">
      <c r="A23" s="1" t="s">
        <v>23</v>
      </c>
      <c r="B23" s="1">
        <v>157</v>
      </c>
      <c r="C23" s="1">
        <v>12.7</v>
      </c>
      <c r="D23" s="1">
        <v>11.5</v>
      </c>
      <c r="E23" s="1">
        <v>0</v>
      </c>
      <c r="F23" s="1">
        <v>0.7</v>
      </c>
      <c r="G23" s="2">
        <v>0</v>
      </c>
      <c r="H23" s="8">
        <f t="shared" si="0"/>
        <v>142.72200000000001</v>
      </c>
      <c r="I23">
        <f t="shared" si="1"/>
        <v>10.004063844396793</v>
      </c>
      <c r="Q23" s="9"/>
      <c r="R23" s="22" t="s">
        <v>67</v>
      </c>
      <c r="S23" s="21">
        <v>2</v>
      </c>
      <c r="T23" s="21">
        <v>28</v>
      </c>
      <c r="U23" s="21">
        <v>7.1</v>
      </c>
    </row>
    <row r="24" spans="1:21" ht="15" thickBot="1" x14ac:dyDescent="0.35">
      <c r="A24" s="1" t="s">
        <v>24</v>
      </c>
      <c r="B24" s="1">
        <v>187</v>
      </c>
      <c r="C24" s="1">
        <v>18.899999999999999</v>
      </c>
      <c r="D24" s="1">
        <v>12.4</v>
      </c>
      <c r="E24" s="1">
        <v>0</v>
      </c>
      <c r="F24" s="1">
        <v>0</v>
      </c>
      <c r="G24" s="2">
        <v>0</v>
      </c>
      <c r="H24" s="8">
        <f t="shared" si="0"/>
        <v>168.786</v>
      </c>
      <c r="I24">
        <f t="shared" si="1"/>
        <v>10.791179363217328</v>
      </c>
      <c r="Q24" s="9"/>
      <c r="R24" s="22" t="s">
        <v>30</v>
      </c>
      <c r="S24" s="21">
        <v>2.4</v>
      </c>
      <c r="T24" s="21">
        <v>35</v>
      </c>
      <c r="U24" s="21">
        <v>6.9</v>
      </c>
    </row>
    <row r="25" spans="1:21" ht="15.75" customHeight="1" thickBot="1" x14ac:dyDescent="0.35">
      <c r="A25" s="1" t="s">
        <v>25</v>
      </c>
      <c r="B25" s="1">
        <v>241</v>
      </c>
      <c r="C25" s="1">
        <v>18.2</v>
      </c>
      <c r="D25" s="1">
        <v>18.399999999999999</v>
      </c>
      <c r="E25" s="1">
        <v>0</v>
      </c>
      <c r="F25" s="1">
        <v>0.7</v>
      </c>
      <c r="G25" s="2">
        <v>0</v>
      </c>
      <c r="H25" s="8">
        <f t="shared" si="0"/>
        <v>219.68600000000001</v>
      </c>
      <c r="I25">
        <f t="shared" si="1"/>
        <v>9.7020292599437337</v>
      </c>
      <c r="Q25" s="9"/>
      <c r="R25" s="22" t="s">
        <v>68</v>
      </c>
      <c r="S25" s="21">
        <v>2</v>
      </c>
      <c r="T25" s="21">
        <v>30</v>
      </c>
      <c r="U25" s="21">
        <v>6.7</v>
      </c>
    </row>
    <row r="26" spans="1:21" ht="15" thickBot="1" x14ac:dyDescent="0.35">
      <c r="A26" s="1" t="s">
        <v>26</v>
      </c>
      <c r="B26" s="1">
        <v>115</v>
      </c>
      <c r="C26" s="1">
        <v>26</v>
      </c>
      <c r="D26" s="1">
        <v>1.2</v>
      </c>
      <c r="E26" s="1">
        <v>0</v>
      </c>
      <c r="F26" s="1">
        <v>0</v>
      </c>
      <c r="G26" s="2">
        <v>0</v>
      </c>
      <c r="H26" s="8">
        <f t="shared" si="0"/>
        <v>98.031999999999996</v>
      </c>
      <c r="I26">
        <f t="shared" si="1"/>
        <v>17.308633915456181</v>
      </c>
      <c r="Q26" s="9"/>
      <c r="R26" s="22" t="s">
        <v>69</v>
      </c>
      <c r="S26" s="21">
        <v>3</v>
      </c>
      <c r="T26" s="21">
        <v>48</v>
      </c>
      <c r="U26" s="21">
        <v>6.3</v>
      </c>
    </row>
    <row r="27" spans="1:21" ht="15" hidden="1" thickBot="1" x14ac:dyDescent="0.35">
      <c r="A27" s="1" t="s">
        <v>27</v>
      </c>
      <c r="B27" s="1">
        <v>203</v>
      </c>
      <c r="C27" s="1">
        <v>28.9</v>
      </c>
      <c r="D27" s="1">
        <v>9.6999999999999993</v>
      </c>
      <c r="E27" s="1">
        <v>0</v>
      </c>
      <c r="F27" s="1">
        <v>0</v>
      </c>
      <c r="G27" s="2">
        <v>0</v>
      </c>
      <c r="H27" s="8">
        <f t="shared" si="0"/>
        <v>179.74399999999997</v>
      </c>
      <c r="I27">
        <f t="shared" si="1"/>
        <v>12.938401281823056</v>
      </c>
      <c r="Q27" s="9"/>
      <c r="R27" s="22" t="s">
        <v>70</v>
      </c>
      <c r="S27" s="21">
        <v>1.4</v>
      </c>
      <c r="T27" s="21">
        <v>24</v>
      </c>
      <c r="U27" s="21">
        <v>5.8</v>
      </c>
    </row>
    <row r="28" spans="1:21" ht="15" thickBot="1" x14ac:dyDescent="0.35">
      <c r="A28" s="1" t="s">
        <v>28</v>
      </c>
      <c r="B28" s="1">
        <v>28</v>
      </c>
      <c r="C28" s="1">
        <v>1.8</v>
      </c>
      <c r="D28" s="1">
        <v>0</v>
      </c>
      <c r="E28" s="1">
        <v>0</v>
      </c>
      <c r="F28" s="1">
        <v>5.4</v>
      </c>
      <c r="G28" s="1">
        <v>2</v>
      </c>
      <c r="H28" s="8">
        <f t="shared" si="0"/>
        <v>25.416</v>
      </c>
      <c r="I28">
        <f t="shared" si="1"/>
        <v>10.166824047843876</v>
      </c>
      <c r="Q28" s="9"/>
      <c r="R28" s="22" t="s">
        <v>71</v>
      </c>
      <c r="S28" s="21">
        <v>6.8</v>
      </c>
      <c r="T28" s="21">
        <v>172</v>
      </c>
      <c r="U28" s="21">
        <v>4</v>
      </c>
    </row>
    <row r="29" spans="1:21" ht="15" thickBot="1" x14ac:dyDescent="0.35">
      <c r="A29" s="1" t="s">
        <v>29</v>
      </c>
      <c r="B29" s="1">
        <v>83</v>
      </c>
      <c r="C29" s="1">
        <v>2</v>
      </c>
      <c r="D29" s="1">
        <v>0</v>
      </c>
      <c r="E29" s="1">
        <v>0.1</v>
      </c>
      <c r="F29" s="1">
        <v>19.7</v>
      </c>
      <c r="G29" s="1">
        <v>2.4</v>
      </c>
      <c r="H29" s="8">
        <f t="shared" si="0"/>
        <v>78.131999999999991</v>
      </c>
      <c r="I29">
        <f t="shared" si="1"/>
        <v>6.2304817488353166</v>
      </c>
      <c r="Q29" s="9"/>
      <c r="R29" s="22" t="s">
        <v>72</v>
      </c>
      <c r="S29" s="21">
        <v>5</v>
      </c>
      <c r="T29" s="21">
        <v>130</v>
      </c>
      <c r="U29" s="21">
        <v>3.8</v>
      </c>
    </row>
    <row r="30" spans="1:21" ht="15" thickBot="1" x14ac:dyDescent="0.35">
      <c r="A30" s="1" t="s">
        <v>30</v>
      </c>
      <c r="B30" s="1">
        <v>33</v>
      </c>
      <c r="C30" s="1">
        <v>1.3</v>
      </c>
      <c r="D30" s="1">
        <v>0</v>
      </c>
      <c r="E30" s="1">
        <v>0.1</v>
      </c>
      <c r="F30" s="1">
        <v>7</v>
      </c>
      <c r="G30" s="1">
        <v>2.4</v>
      </c>
      <c r="H30" s="8">
        <f t="shared" si="0"/>
        <v>30.300000000000004</v>
      </c>
      <c r="I30" s="25">
        <f t="shared" si="1"/>
        <v>8.9108910891088957</v>
      </c>
      <c r="Q30" s="9"/>
      <c r="R30" s="22" t="s">
        <v>73</v>
      </c>
      <c r="S30" s="21">
        <v>4.8</v>
      </c>
      <c r="T30" s="21">
        <v>44</v>
      </c>
      <c r="U30" s="21">
        <v>10.9</v>
      </c>
    </row>
    <row r="31" spans="1:21" ht="15" thickBot="1" x14ac:dyDescent="0.35">
      <c r="A31" s="1" t="s">
        <v>31</v>
      </c>
      <c r="B31" s="1">
        <v>72</v>
      </c>
      <c r="C31" s="1">
        <v>5</v>
      </c>
      <c r="D31" s="1">
        <v>0</v>
      </c>
      <c r="E31" s="1">
        <v>0.2</v>
      </c>
      <c r="F31" s="1">
        <v>13.3</v>
      </c>
      <c r="G31" s="1">
        <v>5</v>
      </c>
      <c r="H31" s="8">
        <f t="shared" si="0"/>
        <v>66.206000000000003</v>
      </c>
      <c r="I31">
        <f t="shared" si="1"/>
        <v>8.7514726761924866</v>
      </c>
      <c r="Q31" s="9"/>
      <c r="R31" s="22" t="s">
        <v>74</v>
      </c>
      <c r="S31" s="21">
        <v>3.8</v>
      </c>
      <c r="T31" s="21">
        <v>47</v>
      </c>
      <c r="U31" s="21">
        <v>8.1</v>
      </c>
    </row>
    <row r="32" spans="1:21" ht="15" thickBot="1" x14ac:dyDescent="0.35">
      <c r="A32" s="1" t="s">
        <v>32</v>
      </c>
      <c r="B32" s="1">
        <v>15</v>
      </c>
      <c r="C32" s="1">
        <v>0.8</v>
      </c>
      <c r="D32" s="1">
        <v>0</v>
      </c>
      <c r="E32" s="1">
        <v>0</v>
      </c>
      <c r="F32" s="1">
        <v>3</v>
      </c>
      <c r="G32" s="1">
        <v>1.4</v>
      </c>
      <c r="H32" s="8">
        <f t="shared" si="0"/>
        <v>13.444000000000001</v>
      </c>
      <c r="I32" s="25">
        <f t="shared" si="1"/>
        <v>11.573936328473662</v>
      </c>
      <c r="Q32" s="9"/>
      <c r="R32" s="22" t="s">
        <v>75</v>
      </c>
      <c r="S32" s="21">
        <v>18</v>
      </c>
      <c r="T32" s="21">
        <v>242</v>
      </c>
      <c r="U32" s="21">
        <v>7.4</v>
      </c>
    </row>
    <row r="33" spans="1:21" ht="15" thickBot="1" x14ac:dyDescent="0.35">
      <c r="A33" s="1" t="s">
        <v>33</v>
      </c>
      <c r="B33" s="1">
        <v>48</v>
      </c>
      <c r="C33" s="1">
        <v>1.7</v>
      </c>
      <c r="D33" s="1">
        <v>0</v>
      </c>
      <c r="E33" s="1">
        <v>0</v>
      </c>
      <c r="F33" s="1">
        <v>10.8</v>
      </c>
      <c r="G33" s="1">
        <v>3</v>
      </c>
      <c r="H33" s="8">
        <f t="shared" si="0"/>
        <v>44.410000000000004</v>
      </c>
      <c r="I33" s="25">
        <f t="shared" si="1"/>
        <v>8.0837649178112958</v>
      </c>
      <c r="Q33" s="9"/>
      <c r="R33" s="22" t="s">
        <v>76</v>
      </c>
      <c r="S33" s="21">
        <v>14.9</v>
      </c>
      <c r="T33" s="21">
        <v>253</v>
      </c>
      <c r="U33" s="21">
        <v>5.9</v>
      </c>
    </row>
    <row r="34" spans="1:21" ht="15" thickBot="1" x14ac:dyDescent="0.35">
      <c r="A34" s="1" t="s">
        <v>34</v>
      </c>
      <c r="B34" s="1">
        <v>46</v>
      </c>
      <c r="C34" s="1">
        <v>0.4</v>
      </c>
      <c r="D34" s="1">
        <v>0</v>
      </c>
      <c r="E34" s="1">
        <v>0</v>
      </c>
      <c r="F34" s="1">
        <v>11.3</v>
      </c>
      <c r="G34" s="1">
        <v>1.8</v>
      </c>
      <c r="H34" s="8">
        <f t="shared" si="0"/>
        <v>41.805999999999997</v>
      </c>
      <c r="I34" s="25">
        <f t="shared" si="1"/>
        <v>10.032052815385359</v>
      </c>
      <c r="Q34" s="9"/>
      <c r="R34" s="22" t="s">
        <v>77</v>
      </c>
      <c r="S34" s="21">
        <v>2.2000000000000002</v>
      </c>
      <c r="T34" s="21">
        <v>43</v>
      </c>
      <c r="U34" s="21">
        <v>5.0999999999999996</v>
      </c>
    </row>
    <row r="35" spans="1:21" ht="15" thickBot="1" x14ac:dyDescent="0.35">
      <c r="A35" s="1" t="s">
        <v>35</v>
      </c>
      <c r="B35" s="1">
        <v>42</v>
      </c>
      <c r="C35" s="1">
        <v>0.4</v>
      </c>
      <c r="D35" s="1">
        <v>0</v>
      </c>
      <c r="E35" s="1">
        <v>0</v>
      </c>
      <c r="F35" s="1">
        <v>10.7</v>
      </c>
      <c r="G35" s="1">
        <v>1.8</v>
      </c>
      <c r="H35" s="8">
        <f t="shared" si="0"/>
        <v>39.657999999999994</v>
      </c>
      <c r="I35">
        <f t="shared" si="1"/>
        <v>5.9054919562257453</v>
      </c>
      <c r="Q35" s="9"/>
      <c r="R35" s="22" t="s">
        <v>78</v>
      </c>
      <c r="S35" s="21">
        <v>2.1</v>
      </c>
      <c r="T35" s="21">
        <v>44</v>
      </c>
      <c r="U35" s="21">
        <v>4.8</v>
      </c>
    </row>
    <row r="36" spans="1:21" ht="15" thickBot="1" x14ac:dyDescent="0.35">
      <c r="A36" s="1" t="s">
        <v>36</v>
      </c>
      <c r="B36" s="1">
        <v>43</v>
      </c>
      <c r="C36" s="1">
        <v>0.8</v>
      </c>
      <c r="D36" s="1">
        <v>0</v>
      </c>
      <c r="E36" s="1">
        <v>0</v>
      </c>
      <c r="F36" s="1">
        <v>9.9</v>
      </c>
      <c r="G36" s="1">
        <v>1.8</v>
      </c>
      <c r="H36" s="8">
        <f t="shared" si="0"/>
        <v>38.146000000000001</v>
      </c>
      <c r="I36" s="25">
        <f t="shared" si="1"/>
        <v>12.72479421171289</v>
      </c>
      <c r="Q36" s="9"/>
      <c r="R36" s="22" t="s">
        <v>34</v>
      </c>
      <c r="S36" s="21">
        <v>1.8</v>
      </c>
      <c r="T36" s="21">
        <v>47</v>
      </c>
      <c r="U36" s="21">
        <v>3.8</v>
      </c>
    </row>
    <row r="37" spans="1:21" x14ac:dyDescent="0.3">
      <c r="A37" s="1" t="s">
        <v>37</v>
      </c>
      <c r="B37" s="1">
        <v>38</v>
      </c>
      <c r="C37" s="1">
        <v>0.9</v>
      </c>
      <c r="D37" s="1">
        <v>0</v>
      </c>
      <c r="E37" s="1">
        <v>0</v>
      </c>
      <c r="F37" s="1">
        <v>8.4</v>
      </c>
      <c r="G37" s="1">
        <v>2.2000000000000002</v>
      </c>
      <c r="H37" s="8">
        <f t="shared" si="0"/>
        <v>33.114000000000004</v>
      </c>
      <c r="I37" s="25">
        <f t="shared" si="1"/>
        <v>14.755088482212948</v>
      </c>
      <c r="Q37" s="9"/>
      <c r="R37" s="22" t="s">
        <v>79</v>
      </c>
      <c r="S37" s="21">
        <v>9.6</v>
      </c>
      <c r="T37" s="21">
        <v>281</v>
      </c>
      <c r="U37" s="21">
        <v>3.4</v>
      </c>
    </row>
    <row r="38" spans="1:21" hidden="1" x14ac:dyDescent="0.3">
      <c r="A38" s="1" t="s">
        <v>38</v>
      </c>
      <c r="B38" s="1">
        <v>41</v>
      </c>
      <c r="C38" s="1">
        <v>1.8</v>
      </c>
      <c r="D38" s="1">
        <v>0</v>
      </c>
      <c r="E38" s="1">
        <v>0</v>
      </c>
      <c r="F38" s="1">
        <v>8.1</v>
      </c>
      <c r="G38" s="1">
        <v>2.2000000000000002</v>
      </c>
      <c r="H38" s="8">
        <f t="shared" si="0"/>
        <v>35.081999999999994</v>
      </c>
      <c r="I38" s="25">
        <f t="shared" si="1"/>
        <v>16.8690496550938</v>
      </c>
      <c r="Q38" s="9"/>
      <c r="R38" s="22" t="s">
        <v>39</v>
      </c>
      <c r="S38" s="21">
        <v>1.6</v>
      </c>
      <c r="T38" s="21">
        <v>72</v>
      </c>
      <c r="U38" s="21">
        <v>2.2000000000000002</v>
      </c>
    </row>
    <row r="39" spans="1:21" hidden="1" x14ac:dyDescent="0.3">
      <c r="A39" s="1" t="s">
        <v>39</v>
      </c>
      <c r="B39" s="1">
        <v>69</v>
      </c>
      <c r="C39" s="1">
        <v>0.4</v>
      </c>
      <c r="D39" s="1">
        <v>0</v>
      </c>
      <c r="E39" s="1">
        <v>0</v>
      </c>
      <c r="F39" s="1">
        <v>17.5</v>
      </c>
      <c r="G39" s="1">
        <v>1.6</v>
      </c>
      <c r="H39" s="8">
        <f t="shared" si="0"/>
        <v>64.001999999999995</v>
      </c>
      <c r="I39" s="25">
        <f t="shared" si="1"/>
        <v>7.8091309646573626</v>
      </c>
    </row>
    <row r="40" spans="1:21" x14ac:dyDescent="0.3">
      <c r="A40" s="1" t="s">
        <v>40</v>
      </c>
      <c r="B40" s="1">
        <v>25</v>
      </c>
      <c r="C40" s="1">
        <v>3.2</v>
      </c>
      <c r="D40" s="1">
        <v>0</v>
      </c>
      <c r="E40" s="1">
        <v>0.7</v>
      </c>
      <c r="F40" s="1">
        <v>1.6</v>
      </c>
      <c r="G40" s="1">
        <v>6.8</v>
      </c>
      <c r="H40" s="8">
        <f t="shared" si="0"/>
        <v>22.466000000000001</v>
      </c>
      <c r="I40">
        <f t="shared" si="1"/>
        <v>11.279266447075575</v>
      </c>
    </row>
    <row r="41" spans="1:21" x14ac:dyDescent="0.3">
      <c r="A41" s="1" t="s">
        <v>41</v>
      </c>
      <c r="B41" s="1">
        <v>704</v>
      </c>
      <c r="C41" s="1">
        <v>16.100000000000001</v>
      </c>
      <c r="D41" s="1">
        <v>0</v>
      </c>
      <c r="E41" s="1">
        <v>66.900000000000006</v>
      </c>
      <c r="F41" s="1">
        <v>9.9</v>
      </c>
      <c r="G41" s="1">
        <v>4</v>
      </c>
      <c r="H41" s="8">
        <f t="shared" si="0"/>
        <v>655.83400000000017</v>
      </c>
      <c r="I41">
        <f t="shared" si="1"/>
        <v>7.3442364988701128</v>
      </c>
    </row>
  </sheetData>
  <mergeCells count="4">
    <mergeCell ref="B2:G2"/>
    <mergeCell ref="R3:R4"/>
    <mergeCell ref="S3:T3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A16" sqref="A16"/>
    </sheetView>
  </sheetViews>
  <sheetFormatPr defaultRowHeight="14.4" x14ac:dyDescent="0.3"/>
  <cols>
    <col min="1" max="1" width="25.44140625" customWidth="1"/>
    <col min="4" max="4" width="8.5546875" bestFit="1" customWidth="1"/>
    <col min="5" max="5" width="8" bestFit="1" customWidth="1"/>
    <col min="6" max="6" width="8.5546875" bestFit="1" customWidth="1"/>
    <col min="7" max="7" width="8.5546875" customWidth="1"/>
    <col min="8" max="8" width="7.5546875" style="9" customWidth="1"/>
    <col min="9" max="9" width="7.33203125" style="10" customWidth="1"/>
    <col min="11" max="16" width="7.5546875" customWidth="1"/>
    <col min="17" max="17" width="3.6640625" customWidth="1"/>
    <col min="18" max="24" width="5.88671875" customWidth="1"/>
  </cols>
  <sheetData>
    <row r="1" spans="1:21" x14ac:dyDescent="0.3">
      <c r="B1" s="5" t="s">
        <v>42</v>
      </c>
      <c r="C1" s="5"/>
      <c r="D1" s="5"/>
      <c r="E1" s="5"/>
      <c r="F1" s="5"/>
      <c r="G1" s="11"/>
      <c r="I1" s="49" t="s">
        <v>94</v>
      </c>
      <c r="J1" s="49"/>
      <c r="K1" s="27" t="s">
        <v>91</v>
      </c>
      <c r="L1" s="28">
        <v>3.38</v>
      </c>
      <c r="M1" s="28">
        <v>8.4600000000000009</v>
      </c>
      <c r="N1" s="28">
        <v>8.4600000000000009</v>
      </c>
      <c r="O1" s="28">
        <v>3.58</v>
      </c>
      <c r="P1" s="29">
        <v>0</v>
      </c>
    </row>
    <row r="2" spans="1:21" ht="20.399999999999999" x14ac:dyDescent="0.3">
      <c r="B2" s="6" t="s">
        <v>2</v>
      </c>
      <c r="C2" s="6" t="s">
        <v>3</v>
      </c>
      <c r="D2" s="6" t="s">
        <v>82</v>
      </c>
      <c r="E2" s="6" t="s">
        <v>83</v>
      </c>
      <c r="F2" s="6" t="s">
        <v>4</v>
      </c>
      <c r="G2" s="14" t="s">
        <v>89</v>
      </c>
      <c r="H2" s="7"/>
      <c r="I2" s="49"/>
      <c r="J2" s="49"/>
    </row>
    <row r="3" spans="1:21" x14ac:dyDescent="0.3">
      <c r="B3" s="3">
        <f>SUMPRODUCT(C3:G3,L1:P1)</f>
        <v>2100.8000000000002</v>
      </c>
      <c r="C3" s="3">
        <v>40</v>
      </c>
      <c r="D3" s="3">
        <v>40</v>
      </c>
      <c r="E3" s="3">
        <v>40</v>
      </c>
      <c r="F3" s="3">
        <v>360</v>
      </c>
      <c r="G3" s="3">
        <v>20</v>
      </c>
      <c r="H3" s="8"/>
      <c r="I3" s="8"/>
      <c r="R3" t="s">
        <v>85</v>
      </c>
    </row>
    <row r="4" spans="1:21" x14ac:dyDescent="0.3">
      <c r="A4" s="16" t="s">
        <v>44</v>
      </c>
      <c r="B4" s="26">
        <f>B3*1.21</f>
        <v>2541.9680000000003</v>
      </c>
      <c r="C4" s="26">
        <f>C3*1.2</f>
        <v>48</v>
      </c>
      <c r="D4" s="26">
        <f t="shared" ref="D4:G4" si="0">D3*1.2</f>
        <v>48</v>
      </c>
      <c r="E4" s="26">
        <f t="shared" si="0"/>
        <v>48</v>
      </c>
      <c r="F4" s="26">
        <f t="shared" si="0"/>
        <v>432</v>
      </c>
      <c r="G4" s="26">
        <f t="shared" si="0"/>
        <v>24</v>
      </c>
      <c r="J4" s="47" t="s">
        <v>96</v>
      </c>
      <c r="K4" s="47"/>
      <c r="L4" s="47"/>
      <c r="M4" s="47"/>
      <c r="N4" s="47"/>
      <c r="O4" s="47"/>
      <c r="P4" s="47"/>
      <c r="R4" t="s">
        <v>90</v>
      </c>
    </row>
    <row r="5" spans="1:21" ht="15.6" customHeight="1" x14ac:dyDescent="0.3">
      <c r="A5" s="40" t="s">
        <v>0</v>
      </c>
      <c r="B5" s="50" t="s">
        <v>1</v>
      </c>
      <c r="C5" s="51"/>
      <c r="D5" s="51"/>
      <c r="E5" s="51"/>
      <c r="F5" s="51"/>
      <c r="G5" s="51"/>
      <c r="H5" s="12"/>
      <c r="I5" s="12"/>
      <c r="J5" s="15">
        <f t="shared" ref="J5:P5" si="1">SUM(J7:J42)</f>
        <v>1250.6928623621893</v>
      </c>
      <c r="K5" s="15">
        <f t="shared" si="1"/>
        <v>2127.84</v>
      </c>
      <c r="L5" s="15">
        <f t="shared" si="1"/>
        <v>47.999999999999993</v>
      </c>
      <c r="M5" s="15">
        <f t="shared" si="1"/>
        <v>39.999999999999986</v>
      </c>
      <c r="N5" s="15">
        <f t="shared" si="1"/>
        <v>40.000000000000007</v>
      </c>
      <c r="O5" s="15">
        <f t="shared" si="1"/>
        <v>360</v>
      </c>
      <c r="P5" s="15">
        <f t="shared" si="1"/>
        <v>21.043570021045813</v>
      </c>
    </row>
    <row r="6" spans="1:21" ht="26.25" customHeight="1" x14ac:dyDescent="0.3">
      <c r="A6" s="40"/>
      <c r="B6" s="30" t="s">
        <v>2</v>
      </c>
      <c r="C6" s="30" t="s">
        <v>3</v>
      </c>
      <c r="D6" s="30" t="s">
        <v>82</v>
      </c>
      <c r="E6" s="30" t="s">
        <v>83</v>
      </c>
      <c r="F6" s="30" t="s">
        <v>4</v>
      </c>
      <c r="G6" s="30" t="s">
        <v>80</v>
      </c>
      <c r="H6" s="19"/>
      <c r="I6" s="7" t="s">
        <v>86</v>
      </c>
      <c r="J6" s="14" t="s">
        <v>84</v>
      </c>
      <c r="K6" s="6" t="str">
        <f>B2</f>
        <v>энергия, ккал</v>
      </c>
      <c r="L6" s="6" t="str">
        <f t="shared" ref="L6:P6" si="2">C2</f>
        <v>белки, г</v>
      </c>
      <c r="M6" s="6" t="str">
        <f t="shared" si="2"/>
        <v>жиры жив, г</v>
      </c>
      <c r="N6" s="6" t="str">
        <f t="shared" si="2"/>
        <v>жиры раст, г</v>
      </c>
      <c r="O6" s="6" t="str">
        <f t="shared" si="2"/>
        <v>углеводы, г</v>
      </c>
      <c r="P6" s="6" t="str">
        <f t="shared" si="2"/>
        <v>пищ.волокна, г</v>
      </c>
      <c r="S6" s="7"/>
      <c r="T6" s="7"/>
      <c r="U6" s="7"/>
    </row>
    <row r="7" spans="1:21" x14ac:dyDescent="0.3">
      <c r="A7" s="1" t="s">
        <v>5</v>
      </c>
      <c r="B7" s="1">
        <v>190</v>
      </c>
      <c r="C7" s="1">
        <v>6.5</v>
      </c>
      <c r="D7" s="1">
        <v>0</v>
      </c>
      <c r="E7" s="1">
        <v>1</v>
      </c>
      <c r="F7" s="1">
        <v>40.1</v>
      </c>
      <c r="G7" s="1">
        <v>8</v>
      </c>
      <c r="H7" s="13">
        <f>SUM(J7:J11)</f>
        <v>181.39635248731807</v>
      </c>
      <c r="I7" s="18">
        <v>150</v>
      </c>
      <c r="J7" s="4">
        <v>0</v>
      </c>
      <c r="K7">
        <f>SUMPRODUCT($L$1:$P$1,L7:P7)</f>
        <v>0</v>
      </c>
      <c r="L7">
        <f>C7*$J7/100</f>
        <v>0</v>
      </c>
      <c r="M7">
        <f t="shared" ref="M7:P22" si="3">D7*$J7/100</f>
        <v>0</v>
      </c>
      <c r="N7">
        <f t="shared" si="3"/>
        <v>0</v>
      </c>
      <c r="O7">
        <f t="shared" si="3"/>
        <v>0</v>
      </c>
      <c r="P7" s="9">
        <f t="shared" si="3"/>
        <v>0</v>
      </c>
    </row>
    <row r="8" spans="1:21" x14ac:dyDescent="0.3">
      <c r="A8" s="38" t="s">
        <v>93</v>
      </c>
      <c r="B8" s="1">
        <v>236</v>
      </c>
      <c r="C8" s="1">
        <v>7.9</v>
      </c>
      <c r="D8" s="1">
        <v>0</v>
      </c>
      <c r="E8" s="1">
        <v>1</v>
      </c>
      <c r="F8" s="1">
        <v>51.9</v>
      </c>
      <c r="G8" s="1">
        <v>4.5999999999999996</v>
      </c>
      <c r="H8" s="32">
        <v>100</v>
      </c>
      <c r="I8" s="18">
        <v>150</v>
      </c>
      <c r="J8" s="4">
        <v>66.396352487318069</v>
      </c>
      <c r="K8">
        <f t="shared" ref="K8:K44" si="4">SUMPRODUCT($L$1:$P$1,L8:P8)</f>
        <v>146.71203631007751</v>
      </c>
      <c r="L8">
        <f t="shared" ref="L8:P44" si="5">C8*$J8/100</f>
        <v>5.2453118464981277</v>
      </c>
      <c r="M8">
        <f t="shared" si="3"/>
        <v>0</v>
      </c>
      <c r="N8">
        <f t="shared" si="3"/>
        <v>0.66396352487318067</v>
      </c>
      <c r="O8">
        <f t="shared" si="3"/>
        <v>34.459706940918075</v>
      </c>
      <c r="P8" s="9">
        <f t="shared" si="3"/>
        <v>3.054232214416631</v>
      </c>
    </row>
    <row r="9" spans="1:21" x14ac:dyDescent="0.3">
      <c r="A9" s="1" t="s">
        <v>6</v>
      </c>
      <c r="B9" s="1">
        <v>288</v>
      </c>
      <c r="C9" s="1">
        <v>7.6</v>
      </c>
      <c r="D9" s="1">
        <v>0</v>
      </c>
      <c r="E9" s="1">
        <v>5</v>
      </c>
      <c r="F9" s="1">
        <v>56.4</v>
      </c>
      <c r="G9" s="1">
        <v>2.25</v>
      </c>
      <c r="H9" s="33">
        <v>300</v>
      </c>
      <c r="I9" s="18">
        <v>50</v>
      </c>
      <c r="J9" s="4">
        <v>50</v>
      </c>
      <c r="K9">
        <f t="shared" si="4"/>
        <v>134.94999999999999</v>
      </c>
      <c r="L9">
        <f t="shared" si="5"/>
        <v>3.8</v>
      </c>
      <c r="M9">
        <f t="shared" si="3"/>
        <v>0</v>
      </c>
      <c r="N9">
        <f t="shared" si="3"/>
        <v>2.5</v>
      </c>
      <c r="O9">
        <f t="shared" si="3"/>
        <v>28.2</v>
      </c>
      <c r="P9" s="9">
        <f t="shared" si="3"/>
        <v>1.125</v>
      </c>
    </row>
    <row r="10" spans="1:21" x14ac:dyDescent="0.3">
      <c r="A10" s="1" t="s">
        <v>7</v>
      </c>
      <c r="B10" s="1">
        <v>330</v>
      </c>
      <c r="C10" s="1">
        <v>11</v>
      </c>
      <c r="D10" s="1">
        <v>0</v>
      </c>
      <c r="E10" s="1">
        <v>1.3</v>
      </c>
      <c r="F10" s="1">
        <v>73</v>
      </c>
      <c r="G10" s="1">
        <v>4.5</v>
      </c>
      <c r="H10" s="13"/>
      <c r="I10" s="18">
        <v>50</v>
      </c>
      <c r="J10" s="4">
        <v>50</v>
      </c>
      <c r="K10">
        <f t="shared" si="4"/>
        <v>154.75900000000001</v>
      </c>
      <c r="L10">
        <f t="shared" si="5"/>
        <v>5.5</v>
      </c>
      <c r="M10">
        <f t="shared" si="3"/>
        <v>0</v>
      </c>
      <c r="N10">
        <f t="shared" si="3"/>
        <v>0.65</v>
      </c>
      <c r="O10">
        <f t="shared" si="3"/>
        <v>36.5</v>
      </c>
      <c r="P10" s="9">
        <f t="shared" si="3"/>
        <v>2.25</v>
      </c>
    </row>
    <row r="11" spans="1:21" ht="15.75" customHeight="1" x14ac:dyDescent="0.3">
      <c r="A11" s="37" t="s">
        <v>8</v>
      </c>
      <c r="B11" s="1">
        <v>424</v>
      </c>
      <c r="C11" s="1">
        <v>5.0999999999999996</v>
      </c>
      <c r="D11" s="1">
        <v>0</v>
      </c>
      <c r="E11" s="1">
        <v>18.5</v>
      </c>
      <c r="F11" s="1">
        <v>62.6</v>
      </c>
      <c r="G11" s="1">
        <v>2.25</v>
      </c>
      <c r="H11" s="13"/>
      <c r="I11" s="18">
        <v>15</v>
      </c>
      <c r="J11" s="4">
        <v>15</v>
      </c>
      <c r="K11">
        <f t="shared" si="4"/>
        <v>59.678399999999996</v>
      </c>
      <c r="L11">
        <f t="shared" si="5"/>
        <v>0.76500000000000001</v>
      </c>
      <c r="M11">
        <f t="shared" si="3"/>
        <v>0</v>
      </c>
      <c r="N11">
        <f t="shared" si="3"/>
        <v>2.7749999999999999</v>
      </c>
      <c r="O11">
        <f t="shared" si="3"/>
        <v>9.39</v>
      </c>
      <c r="P11" s="9">
        <f t="shared" si="3"/>
        <v>0.33750000000000002</v>
      </c>
    </row>
    <row r="12" spans="1:21" x14ac:dyDescent="0.3">
      <c r="A12" s="1" t="s">
        <v>9</v>
      </c>
      <c r="B12" s="1">
        <v>329</v>
      </c>
      <c r="C12" s="1">
        <v>12.6</v>
      </c>
      <c r="D12" s="1">
        <v>0</v>
      </c>
      <c r="E12" s="1">
        <v>2.6</v>
      </c>
      <c r="F12" s="1">
        <v>68</v>
      </c>
      <c r="G12" s="1">
        <v>2.7</v>
      </c>
      <c r="H12" s="13">
        <f>SUM(J12:J16)</f>
        <v>189.50062888149711</v>
      </c>
      <c r="I12" s="34">
        <v>70</v>
      </c>
      <c r="J12" s="4">
        <v>0</v>
      </c>
      <c r="K12">
        <f t="shared" si="4"/>
        <v>0</v>
      </c>
      <c r="L12">
        <f t="shared" si="5"/>
        <v>0</v>
      </c>
      <c r="M12">
        <f t="shared" si="3"/>
        <v>0</v>
      </c>
      <c r="N12">
        <f t="shared" si="3"/>
        <v>0</v>
      </c>
      <c r="O12">
        <f t="shared" si="3"/>
        <v>0</v>
      </c>
      <c r="P12" s="9">
        <f t="shared" si="3"/>
        <v>0</v>
      </c>
    </row>
    <row r="13" spans="1:21" x14ac:dyDescent="0.3">
      <c r="A13" s="1" t="s">
        <v>10</v>
      </c>
      <c r="B13" s="1">
        <v>345</v>
      </c>
      <c r="C13" s="1">
        <v>11.9</v>
      </c>
      <c r="D13" s="1">
        <v>0</v>
      </c>
      <c r="E13" s="1">
        <v>5.8</v>
      </c>
      <c r="F13" s="1">
        <v>65.400000000000006</v>
      </c>
      <c r="G13" s="1">
        <v>1.9</v>
      </c>
      <c r="H13" s="32">
        <v>70</v>
      </c>
      <c r="I13" s="34">
        <v>70</v>
      </c>
      <c r="J13" s="4">
        <v>49.500628881497121</v>
      </c>
      <c r="K13">
        <f t="shared" si="4"/>
        <v>160.09592394111561</v>
      </c>
      <c r="L13">
        <f t="shared" si="5"/>
        <v>5.890574836898157</v>
      </c>
      <c r="M13">
        <f t="shared" si="3"/>
        <v>0</v>
      </c>
      <c r="N13">
        <f t="shared" si="3"/>
        <v>2.8710364751268327</v>
      </c>
      <c r="O13">
        <f t="shared" si="3"/>
        <v>32.373411288499121</v>
      </c>
      <c r="P13" s="9">
        <f t="shared" si="3"/>
        <v>0.94051194874844524</v>
      </c>
    </row>
    <row r="14" spans="1:21" x14ac:dyDescent="0.3">
      <c r="A14" s="1" t="s">
        <v>11</v>
      </c>
      <c r="B14" s="1">
        <v>334</v>
      </c>
      <c r="C14" s="1">
        <v>12</v>
      </c>
      <c r="D14" s="1">
        <v>0</v>
      </c>
      <c r="E14" s="1">
        <v>2.9</v>
      </c>
      <c r="F14" s="1">
        <v>69.3</v>
      </c>
      <c r="G14" s="1">
        <v>1.7</v>
      </c>
      <c r="H14" s="33">
        <v>250</v>
      </c>
      <c r="I14" s="34">
        <v>70</v>
      </c>
      <c r="J14" s="4">
        <v>0</v>
      </c>
      <c r="K14">
        <f t="shared" si="4"/>
        <v>0</v>
      </c>
      <c r="L14">
        <f t="shared" si="5"/>
        <v>0</v>
      </c>
      <c r="M14">
        <f t="shared" si="3"/>
        <v>0</v>
      </c>
      <c r="N14">
        <f t="shared" si="3"/>
        <v>0</v>
      </c>
      <c r="O14">
        <f t="shared" si="3"/>
        <v>0</v>
      </c>
      <c r="P14" s="9">
        <f t="shared" si="3"/>
        <v>0</v>
      </c>
    </row>
    <row r="15" spans="1:21" x14ac:dyDescent="0.3">
      <c r="A15" s="1" t="s">
        <v>12</v>
      </c>
      <c r="B15" s="1">
        <v>323</v>
      </c>
      <c r="C15" s="1">
        <v>7</v>
      </c>
      <c r="D15" s="1">
        <v>0</v>
      </c>
      <c r="E15" s="1">
        <v>0.6</v>
      </c>
      <c r="F15" s="1">
        <v>77.3</v>
      </c>
      <c r="G15" s="1">
        <v>1.7</v>
      </c>
      <c r="H15" s="13"/>
      <c r="I15" s="34">
        <v>70</v>
      </c>
      <c r="J15" s="4">
        <v>70</v>
      </c>
      <c r="K15">
        <f t="shared" si="4"/>
        <v>213.82900000000001</v>
      </c>
      <c r="L15">
        <f t="shared" si="5"/>
        <v>4.9000000000000004</v>
      </c>
      <c r="M15">
        <f t="shared" si="3"/>
        <v>0</v>
      </c>
      <c r="N15">
        <f t="shared" si="3"/>
        <v>0.42</v>
      </c>
      <c r="O15">
        <f t="shared" si="3"/>
        <v>54.11</v>
      </c>
      <c r="P15" s="9">
        <f t="shared" si="3"/>
        <v>1.19</v>
      </c>
    </row>
    <row r="16" spans="1:21" x14ac:dyDescent="0.3">
      <c r="A16" s="39" t="s">
        <v>13</v>
      </c>
      <c r="B16" s="1">
        <v>10.4</v>
      </c>
      <c r="C16" s="1">
        <v>0.9</v>
      </c>
      <c r="D16" s="1">
        <v>0</v>
      </c>
      <c r="E16" s="1">
        <v>0</v>
      </c>
      <c r="F16" s="1">
        <v>75.2</v>
      </c>
      <c r="G16" s="2">
        <v>1.1000000000000001</v>
      </c>
      <c r="H16" s="13"/>
      <c r="I16" s="34">
        <v>70</v>
      </c>
      <c r="J16" s="4">
        <v>70</v>
      </c>
      <c r="K16">
        <f t="shared" si="4"/>
        <v>190.5806</v>
      </c>
      <c r="L16">
        <f t="shared" si="5"/>
        <v>0.63</v>
      </c>
      <c r="M16">
        <f t="shared" si="3"/>
        <v>0</v>
      </c>
      <c r="N16">
        <f t="shared" si="3"/>
        <v>0</v>
      </c>
      <c r="O16">
        <f t="shared" si="3"/>
        <v>52.64</v>
      </c>
      <c r="P16" s="9">
        <f t="shared" si="3"/>
        <v>0.77</v>
      </c>
    </row>
    <row r="17" spans="1:16" x14ac:dyDescent="0.3">
      <c r="A17" s="1" t="s">
        <v>14</v>
      </c>
      <c r="B17" s="1">
        <v>375</v>
      </c>
      <c r="C17" s="1">
        <v>0</v>
      </c>
      <c r="D17" s="1">
        <v>0</v>
      </c>
      <c r="E17" s="1">
        <v>0</v>
      </c>
      <c r="F17" s="1">
        <v>99.9</v>
      </c>
      <c r="G17" s="2">
        <v>0</v>
      </c>
      <c r="H17" s="13"/>
      <c r="I17" s="13">
        <v>20</v>
      </c>
      <c r="J17" s="4">
        <v>20</v>
      </c>
      <c r="K17">
        <f t="shared" si="4"/>
        <v>71.528400000000005</v>
      </c>
      <c r="L17">
        <f t="shared" si="5"/>
        <v>0</v>
      </c>
      <c r="M17">
        <f t="shared" si="3"/>
        <v>0</v>
      </c>
      <c r="N17">
        <f t="shared" si="3"/>
        <v>0</v>
      </c>
      <c r="O17">
        <f t="shared" si="3"/>
        <v>19.98</v>
      </c>
      <c r="P17" s="9">
        <f t="shared" si="3"/>
        <v>0</v>
      </c>
    </row>
    <row r="18" spans="1:16" x14ac:dyDescent="0.3">
      <c r="A18" s="1" t="s">
        <v>16</v>
      </c>
      <c r="B18" s="1">
        <v>899</v>
      </c>
      <c r="C18" s="1">
        <v>0</v>
      </c>
      <c r="D18" s="1">
        <v>0</v>
      </c>
      <c r="E18" s="1">
        <v>99.9</v>
      </c>
      <c r="F18" s="1">
        <v>0</v>
      </c>
      <c r="G18" s="2">
        <v>0</v>
      </c>
      <c r="H18" s="13"/>
      <c r="I18" s="13">
        <v>30</v>
      </c>
      <c r="J18" s="4">
        <v>30</v>
      </c>
      <c r="K18">
        <f t="shared" si="4"/>
        <v>253.54620000000003</v>
      </c>
      <c r="L18">
        <f t="shared" si="5"/>
        <v>0</v>
      </c>
      <c r="M18">
        <f t="shared" si="3"/>
        <v>0</v>
      </c>
      <c r="N18">
        <f t="shared" si="3"/>
        <v>29.97</v>
      </c>
      <c r="O18">
        <f t="shared" si="3"/>
        <v>0</v>
      </c>
      <c r="P18" s="9">
        <f t="shared" si="3"/>
        <v>0</v>
      </c>
    </row>
    <row r="19" spans="1:16" x14ac:dyDescent="0.3">
      <c r="A19" s="1" t="s">
        <v>15</v>
      </c>
      <c r="B19" s="1">
        <v>748</v>
      </c>
      <c r="C19" s="1">
        <v>0.6</v>
      </c>
      <c r="D19" s="1">
        <v>82.5</v>
      </c>
      <c r="E19" s="1">
        <v>0</v>
      </c>
      <c r="F19" s="1">
        <v>0.9</v>
      </c>
      <c r="G19" s="2">
        <v>0</v>
      </c>
      <c r="H19" s="13">
        <f>SUM(J19:J25)</f>
        <v>199.99999999999997</v>
      </c>
      <c r="I19" s="18">
        <v>20</v>
      </c>
      <c r="J19" s="4">
        <v>20</v>
      </c>
      <c r="K19">
        <f t="shared" si="4"/>
        <v>140.63999999999999</v>
      </c>
      <c r="L19">
        <f t="shared" si="5"/>
        <v>0.12</v>
      </c>
      <c r="M19">
        <f t="shared" si="3"/>
        <v>16.5</v>
      </c>
      <c r="N19">
        <f t="shared" si="3"/>
        <v>0</v>
      </c>
      <c r="O19">
        <f t="shared" si="3"/>
        <v>0.18</v>
      </c>
      <c r="P19" s="9">
        <f t="shared" si="3"/>
        <v>0</v>
      </c>
    </row>
    <row r="20" spans="1:16" x14ac:dyDescent="0.3">
      <c r="A20" s="1" t="s">
        <v>17</v>
      </c>
      <c r="B20" s="1">
        <v>58</v>
      </c>
      <c r="C20" s="1">
        <v>2.8</v>
      </c>
      <c r="D20" s="1">
        <v>3.2</v>
      </c>
      <c r="E20" s="1">
        <v>0</v>
      </c>
      <c r="F20" s="1">
        <v>4.7</v>
      </c>
      <c r="G20" s="2">
        <v>0</v>
      </c>
      <c r="H20" s="32">
        <v>200</v>
      </c>
      <c r="I20" s="18">
        <v>200</v>
      </c>
      <c r="J20" s="4">
        <v>140.37313432835822</v>
      </c>
      <c r="K20">
        <f t="shared" si="4"/>
        <v>74.905911940298523</v>
      </c>
      <c r="L20">
        <f t="shared" si="5"/>
        <v>3.9304477611940296</v>
      </c>
      <c r="M20">
        <f t="shared" si="3"/>
        <v>4.4919402985074637</v>
      </c>
      <c r="N20">
        <f t="shared" si="3"/>
        <v>0</v>
      </c>
      <c r="O20">
        <f t="shared" si="3"/>
        <v>6.597537313432837</v>
      </c>
      <c r="P20" s="9">
        <f t="shared" si="3"/>
        <v>0</v>
      </c>
    </row>
    <row r="21" spans="1:16" x14ac:dyDescent="0.3">
      <c r="A21" s="1" t="s">
        <v>18</v>
      </c>
      <c r="B21" s="1">
        <v>59</v>
      </c>
      <c r="C21" s="1">
        <v>2.8</v>
      </c>
      <c r="D21" s="1">
        <v>3.2</v>
      </c>
      <c r="E21" s="1">
        <v>0</v>
      </c>
      <c r="F21" s="1">
        <v>4.0999999999999996</v>
      </c>
      <c r="G21" s="2">
        <v>0</v>
      </c>
      <c r="H21" s="33">
        <v>700</v>
      </c>
      <c r="I21" s="18">
        <v>200</v>
      </c>
      <c r="J21" s="4">
        <v>0</v>
      </c>
      <c r="K21">
        <f t="shared" si="4"/>
        <v>0</v>
      </c>
      <c r="L21">
        <f t="shared" si="5"/>
        <v>0</v>
      </c>
      <c r="M21">
        <f t="shared" si="3"/>
        <v>0</v>
      </c>
      <c r="N21">
        <f t="shared" si="3"/>
        <v>0</v>
      </c>
      <c r="O21">
        <f t="shared" si="3"/>
        <v>0</v>
      </c>
      <c r="P21" s="9">
        <f t="shared" si="3"/>
        <v>0</v>
      </c>
    </row>
    <row r="22" spans="1:16" x14ac:dyDescent="0.3">
      <c r="A22" s="1" t="s">
        <v>19</v>
      </c>
      <c r="B22" s="1">
        <v>400</v>
      </c>
      <c r="C22" s="1">
        <v>25.3</v>
      </c>
      <c r="D22" s="1">
        <v>32.200000000000003</v>
      </c>
      <c r="E22" s="1">
        <v>0</v>
      </c>
      <c r="F22" s="1">
        <v>0</v>
      </c>
      <c r="G22" s="2">
        <v>0</v>
      </c>
      <c r="H22" s="13"/>
      <c r="I22" s="18">
        <v>100</v>
      </c>
      <c r="J22" s="4">
        <v>0</v>
      </c>
      <c r="K22">
        <f t="shared" si="4"/>
        <v>0</v>
      </c>
      <c r="L22">
        <f t="shared" si="5"/>
        <v>0</v>
      </c>
      <c r="M22">
        <f t="shared" si="3"/>
        <v>0</v>
      </c>
      <c r="N22">
        <f t="shared" si="3"/>
        <v>0</v>
      </c>
      <c r="O22">
        <f t="shared" si="3"/>
        <v>0</v>
      </c>
      <c r="P22" s="9">
        <f t="shared" si="3"/>
        <v>0</v>
      </c>
    </row>
    <row r="23" spans="1:16" x14ac:dyDescent="0.3">
      <c r="A23" s="1" t="s">
        <v>20</v>
      </c>
      <c r="B23" s="1">
        <v>293</v>
      </c>
      <c r="C23" s="1">
        <v>2.6</v>
      </c>
      <c r="D23" s="1">
        <v>30</v>
      </c>
      <c r="E23" s="1">
        <v>0</v>
      </c>
      <c r="F23" s="1">
        <v>2.8</v>
      </c>
      <c r="G23" s="2">
        <v>0</v>
      </c>
      <c r="H23" s="13"/>
      <c r="I23" s="18">
        <v>50</v>
      </c>
      <c r="J23" s="4">
        <v>19.626865671641752</v>
      </c>
      <c r="K23">
        <f t="shared" si="4"/>
        <v>53.505191044776019</v>
      </c>
      <c r="L23">
        <f t="shared" si="5"/>
        <v>0.51029850746268557</v>
      </c>
      <c r="M23">
        <f t="shared" si="5"/>
        <v>5.8880597014925256</v>
      </c>
      <c r="N23">
        <f t="shared" si="5"/>
        <v>0</v>
      </c>
      <c r="O23">
        <f t="shared" si="5"/>
        <v>0.54955223880596904</v>
      </c>
      <c r="P23" s="9">
        <f t="shared" si="5"/>
        <v>0</v>
      </c>
    </row>
    <row r="24" spans="1:16" x14ac:dyDescent="0.3">
      <c r="A24" s="1" t="s">
        <v>21</v>
      </c>
      <c r="B24" s="1">
        <v>86</v>
      </c>
      <c r="C24" s="1">
        <v>18</v>
      </c>
      <c r="D24" s="1">
        <v>0.6</v>
      </c>
      <c r="E24" s="1">
        <v>0</v>
      </c>
      <c r="F24" s="1">
        <v>1.5</v>
      </c>
      <c r="G24" s="2">
        <v>0</v>
      </c>
      <c r="H24" s="13"/>
      <c r="I24" s="18">
        <v>150</v>
      </c>
      <c r="J24" s="4">
        <v>0</v>
      </c>
      <c r="K24">
        <f t="shared" si="4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 s="9">
        <f t="shared" si="5"/>
        <v>0</v>
      </c>
    </row>
    <row r="25" spans="1:16" x14ac:dyDescent="0.3">
      <c r="A25" s="1" t="s">
        <v>22</v>
      </c>
      <c r="B25" s="1">
        <v>226</v>
      </c>
      <c r="C25" s="1">
        <v>3.2</v>
      </c>
      <c r="D25" s="1">
        <v>15</v>
      </c>
      <c r="E25" s="1">
        <v>0</v>
      </c>
      <c r="F25" s="1">
        <v>20.8</v>
      </c>
      <c r="G25" s="2">
        <v>0</v>
      </c>
      <c r="H25" s="13"/>
      <c r="I25" s="18">
        <v>20</v>
      </c>
      <c r="J25" s="4">
        <v>20</v>
      </c>
      <c r="K25">
        <f t="shared" si="4"/>
        <v>42.436000000000007</v>
      </c>
      <c r="L25">
        <f t="shared" si="5"/>
        <v>0.64</v>
      </c>
      <c r="M25">
        <f t="shared" si="5"/>
        <v>3</v>
      </c>
      <c r="N25">
        <f t="shared" si="5"/>
        <v>0</v>
      </c>
      <c r="O25">
        <f t="shared" si="5"/>
        <v>4.16</v>
      </c>
      <c r="P25" s="9">
        <f t="shared" si="5"/>
        <v>0</v>
      </c>
    </row>
    <row r="26" spans="1:16" x14ac:dyDescent="0.3">
      <c r="A26" s="1" t="s">
        <v>23</v>
      </c>
      <c r="B26" s="1">
        <v>157</v>
      </c>
      <c r="C26" s="1">
        <v>12.7</v>
      </c>
      <c r="D26" s="1">
        <v>11.5</v>
      </c>
      <c r="E26" s="1">
        <v>0</v>
      </c>
      <c r="F26" s="1">
        <v>0.7</v>
      </c>
      <c r="G26" s="2">
        <v>0</v>
      </c>
      <c r="H26" s="13">
        <f>SUM(J26:J30)</f>
        <v>70</v>
      </c>
      <c r="I26" s="34">
        <v>40</v>
      </c>
      <c r="J26" s="4">
        <v>40</v>
      </c>
      <c r="K26">
        <f t="shared" si="4"/>
        <v>57.088800000000006</v>
      </c>
      <c r="L26">
        <f t="shared" si="5"/>
        <v>5.08</v>
      </c>
      <c r="M26">
        <f t="shared" si="5"/>
        <v>4.5999999999999996</v>
      </c>
      <c r="N26">
        <f t="shared" si="5"/>
        <v>0</v>
      </c>
      <c r="O26">
        <f t="shared" si="5"/>
        <v>0.28000000000000003</v>
      </c>
      <c r="P26" s="9">
        <f t="shared" si="5"/>
        <v>0</v>
      </c>
    </row>
    <row r="27" spans="1:16" x14ac:dyDescent="0.3">
      <c r="A27" s="1" t="s">
        <v>24</v>
      </c>
      <c r="B27" s="1">
        <v>187</v>
      </c>
      <c r="C27" s="1">
        <v>18.899999999999999</v>
      </c>
      <c r="D27" s="1">
        <v>12.4</v>
      </c>
      <c r="E27" s="1">
        <v>0</v>
      </c>
      <c r="F27" s="1">
        <v>0</v>
      </c>
      <c r="G27" s="2">
        <v>0</v>
      </c>
      <c r="H27" s="32">
        <v>70</v>
      </c>
      <c r="I27" s="34">
        <v>50</v>
      </c>
      <c r="J27" s="4">
        <v>0</v>
      </c>
      <c r="K27">
        <f t="shared" si="4"/>
        <v>0</v>
      </c>
      <c r="L27">
        <f t="shared" si="5"/>
        <v>0</v>
      </c>
      <c r="M27">
        <f t="shared" si="5"/>
        <v>0</v>
      </c>
      <c r="N27">
        <f t="shared" si="5"/>
        <v>0</v>
      </c>
      <c r="O27">
        <f t="shared" si="5"/>
        <v>0</v>
      </c>
      <c r="P27" s="9">
        <f t="shared" si="5"/>
        <v>0</v>
      </c>
    </row>
    <row r="28" spans="1:16" x14ac:dyDescent="0.3">
      <c r="A28" s="1" t="s">
        <v>25</v>
      </c>
      <c r="B28" s="1">
        <v>241</v>
      </c>
      <c r="C28" s="1">
        <v>18.2</v>
      </c>
      <c r="D28" s="1">
        <v>18.399999999999999</v>
      </c>
      <c r="E28" s="1">
        <v>0</v>
      </c>
      <c r="F28" s="1">
        <v>0.7</v>
      </c>
      <c r="G28" s="2">
        <v>0</v>
      </c>
      <c r="H28" s="33">
        <v>200</v>
      </c>
      <c r="I28" s="34">
        <v>50</v>
      </c>
      <c r="J28" s="4">
        <v>30</v>
      </c>
      <c r="K28">
        <f t="shared" si="4"/>
        <v>65.905799999999999</v>
      </c>
      <c r="L28">
        <f t="shared" si="5"/>
        <v>5.46</v>
      </c>
      <c r="M28">
        <f t="shared" si="5"/>
        <v>5.52</v>
      </c>
      <c r="N28">
        <f t="shared" si="5"/>
        <v>0</v>
      </c>
      <c r="O28">
        <f t="shared" si="5"/>
        <v>0.21</v>
      </c>
      <c r="P28" s="9">
        <f t="shared" si="5"/>
        <v>0</v>
      </c>
    </row>
    <row r="29" spans="1:16" x14ac:dyDescent="0.3">
      <c r="A29" s="1" t="s">
        <v>26</v>
      </c>
      <c r="B29" s="1">
        <v>115</v>
      </c>
      <c r="C29" s="1">
        <v>26</v>
      </c>
      <c r="D29" s="1">
        <v>1.2</v>
      </c>
      <c r="E29" s="1">
        <v>0</v>
      </c>
      <c r="F29" s="1">
        <v>0</v>
      </c>
      <c r="G29" s="2">
        <v>0</v>
      </c>
      <c r="H29" s="13"/>
      <c r="I29" s="34">
        <v>50</v>
      </c>
      <c r="J29" s="4">
        <v>0</v>
      </c>
      <c r="K29">
        <f t="shared" si="4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 s="9">
        <f t="shared" si="5"/>
        <v>0</v>
      </c>
    </row>
    <row r="30" spans="1:16" ht="27.6" x14ac:dyDescent="0.3">
      <c r="A30" s="1" t="s">
        <v>27</v>
      </c>
      <c r="B30" s="1">
        <v>203</v>
      </c>
      <c r="C30" s="1">
        <v>28.9</v>
      </c>
      <c r="D30" s="1">
        <v>9.6999999999999993</v>
      </c>
      <c r="E30" s="1">
        <v>0</v>
      </c>
      <c r="F30" s="1">
        <v>0</v>
      </c>
      <c r="G30" s="2">
        <v>0</v>
      </c>
      <c r="H30" s="13"/>
      <c r="I30" s="34">
        <v>30</v>
      </c>
      <c r="J30" s="4">
        <v>0</v>
      </c>
      <c r="K30">
        <f t="shared" si="4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 s="9">
        <f t="shared" si="5"/>
        <v>0</v>
      </c>
    </row>
    <row r="31" spans="1:16" x14ac:dyDescent="0.3">
      <c r="A31" s="1" t="s">
        <v>28</v>
      </c>
      <c r="B31" s="1">
        <v>28</v>
      </c>
      <c r="C31" s="1">
        <v>1.8</v>
      </c>
      <c r="D31" s="1">
        <v>0</v>
      </c>
      <c r="E31" s="1">
        <v>0</v>
      </c>
      <c r="F31" s="1">
        <v>5.4</v>
      </c>
      <c r="G31" s="1">
        <v>2</v>
      </c>
      <c r="H31" s="13">
        <f>SUM(J31:J36)</f>
        <v>200</v>
      </c>
      <c r="I31" s="35">
        <v>150</v>
      </c>
      <c r="J31" s="4">
        <v>0</v>
      </c>
      <c r="K31">
        <f t="shared" si="4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 s="9">
        <f t="shared" si="5"/>
        <v>0</v>
      </c>
    </row>
    <row r="32" spans="1:16" x14ac:dyDescent="0.3">
      <c r="A32" s="1" t="s">
        <v>29</v>
      </c>
      <c r="B32" s="1">
        <v>83</v>
      </c>
      <c r="C32" s="1">
        <v>2</v>
      </c>
      <c r="D32" s="1">
        <v>0</v>
      </c>
      <c r="E32" s="1">
        <v>0.1</v>
      </c>
      <c r="F32" s="1">
        <v>19.7</v>
      </c>
      <c r="G32" s="1">
        <v>2.4</v>
      </c>
      <c r="H32" s="32">
        <v>200</v>
      </c>
      <c r="I32" s="35">
        <v>150</v>
      </c>
      <c r="J32" s="4">
        <v>150</v>
      </c>
      <c r="K32">
        <f t="shared" si="4"/>
        <v>117.19800000000001</v>
      </c>
      <c r="L32">
        <f t="shared" si="5"/>
        <v>3</v>
      </c>
      <c r="M32">
        <f t="shared" si="5"/>
        <v>0</v>
      </c>
      <c r="N32">
        <f t="shared" si="5"/>
        <v>0.15</v>
      </c>
      <c r="O32">
        <f t="shared" si="5"/>
        <v>29.55</v>
      </c>
      <c r="P32" s="9">
        <f t="shared" si="5"/>
        <v>3.6</v>
      </c>
    </row>
    <row r="33" spans="1:16" x14ac:dyDescent="0.3">
      <c r="A33" s="1" t="s">
        <v>30</v>
      </c>
      <c r="B33" s="1">
        <v>33</v>
      </c>
      <c r="C33" s="1">
        <v>1.3</v>
      </c>
      <c r="D33" s="1">
        <v>0</v>
      </c>
      <c r="E33" s="1">
        <v>0.1</v>
      </c>
      <c r="F33" s="1">
        <v>7</v>
      </c>
      <c r="G33" s="1">
        <v>2.4</v>
      </c>
      <c r="H33" s="33">
        <v>500</v>
      </c>
      <c r="I33" s="35">
        <v>150</v>
      </c>
      <c r="J33" s="4">
        <v>0</v>
      </c>
      <c r="K33">
        <f t="shared" si="4"/>
        <v>0</v>
      </c>
      <c r="L33">
        <f t="shared" si="5"/>
        <v>0</v>
      </c>
      <c r="M33">
        <f t="shared" si="5"/>
        <v>0</v>
      </c>
      <c r="N33">
        <f t="shared" si="5"/>
        <v>0</v>
      </c>
      <c r="O33">
        <f t="shared" si="5"/>
        <v>0</v>
      </c>
      <c r="P33" s="9">
        <f t="shared" si="5"/>
        <v>0</v>
      </c>
    </row>
    <row r="34" spans="1:16" x14ac:dyDescent="0.3">
      <c r="A34" s="1" t="s">
        <v>31</v>
      </c>
      <c r="B34" s="1">
        <v>72</v>
      </c>
      <c r="C34" s="1">
        <v>5</v>
      </c>
      <c r="D34" s="1">
        <v>0</v>
      </c>
      <c r="E34" s="1">
        <v>0.2</v>
      </c>
      <c r="F34" s="1">
        <v>13.3</v>
      </c>
      <c r="G34" s="1">
        <v>5</v>
      </c>
      <c r="H34" s="13"/>
      <c r="I34" s="35">
        <v>150</v>
      </c>
      <c r="J34" s="4">
        <v>0</v>
      </c>
      <c r="K34">
        <f t="shared" si="4"/>
        <v>0</v>
      </c>
      <c r="L34">
        <f t="shared" si="5"/>
        <v>0</v>
      </c>
      <c r="M34">
        <f t="shared" si="5"/>
        <v>0</v>
      </c>
      <c r="N34">
        <f t="shared" si="5"/>
        <v>0</v>
      </c>
      <c r="O34">
        <f t="shared" si="5"/>
        <v>0</v>
      </c>
      <c r="P34" s="9">
        <f t="shared" si="5"/>
        <v>0</v>
      </c>
    </row>
    <row r="35" spans="1:16" x14ac:dyDescent="0.3">
      <c r="A35" s="1" t="s">
        <v>32</v>
      </c>
      <c r="B35" s="1">
        <v>15</v>
      </c>
      <c r="C35" s="1">
        <v>0.8</v>
      </c>
      <c r="D35" s="1">
        <v>0</v>
      </c>
      <c r="E35" s="1">
        <v>0</v>
      </c>
      <c r="F35" s="1">
        <v>3</v>
      </c>
      <c r="G35" s="1">
        <v>1.4</v>
      </c>
      <c r="H35" s="13"/>
      <c r="I35" s="35">
        <v>150</v>
      </c>
      <c r="J35" s="4">
        <v>0</v>
      </c>
      <c r="K35">
        <f t="shared" si="4"/>
        <v>0</v>
      </c>
      <c r="L35">
        <f t="shared" si="5"/>
        <v>0</v>
      </c>
      <c r="M35">
        <f t="shared" si="5"/>
        <v>0</v>
      </c>
      <c r="N35">
        <f t="shared" si="5"/>
        <v>0</v>
      </c>
      <c r="O35">
        <f t="shared" si="5"/>
        <v>0</v>
      </c>
      <c r="P35" s="9">
        <f t="shared" si="5"/>
        <v>0</v>
      </c>
    </row>
    <row r="36" spans="1:16" x14ac:dyDescent="0.3">
      <c r="A36" s="1" t="s">
        <v>33</v>
      </c>
      <c r="B36" s="1">
        <v>48</v>
      </c>
      <c r="C36" s="1">
        <v>1.7</v>
      </c>
      <c r="D36" s="1">
        <v>0</v>
      </c>
      <c r="E36" s="1">
        <v>0</v>
      </c>
      <c r="F36" s="1">
        <v>10.8</v>
      </c>
      <c r="G36" s="1">
        <v>3</v>
      </c>
      <c r="H36" s="13"/>
      <c r="I36" s="35">
        <v>150</v>
      </c>
      <c r="J36" s="4">
        <v>50</v>
      </c>
      <c r="K36">
        <f t="shared" si="4"/>
        <v>22.205000000000002</v>
      </c>
      <c r="L36">
        <f t="shared" si="5"/>
        <v>0.85</v>
      </c>
      <c r="M36">
        <f t="shared" si="5"/>
        <v>0</v>
      </c>
      <c r="N36">
        <f t="shared" si="5"/>
        <v>0</v>
      </c>
      <c r="O36">
        <f t="shared" si="5"/>
        <v>5.4</v>
      </c>
      <c r="P36" s="9">
        <f t="shared" si="5"/>
        <v>1.5</v>
      </c>
    </row>
    <row r="37" spans="1:16" x14ac:dyDescent="0.3">
      <c r="A37" s="1" t="s">
        <v>34</v>
      </c>
      <c r="B37" s="1">
        <v>46</v>
      </c>
      <c r="C37" s="1">
        <v>0.4</v>
      </c>
      <c r="D37" s="1">
        <v>0</v>
      </c>
      <c r="E37" s="1">
        <v>0</v>
      </c>
      <c r="F37" s="1">
        <v>11.3</v>
      </c>
      <c r="G37" s="1">
        <v>1.8</v>
      </c>
      <c r="H37" s="13">
        <f>SUM(J37:J42)</f>
        <v>359.79588099337411</v>
      </c>
      <c r="I37" s="34">
        <v>100</v>
      </c>
      <c r="J37" s="4">
        <v>100</v>
      </c>
      <c r="K37">
        <f t="shared" si="4"/>
        <v>41.805999999999997</v>
      </c>
      <c r="L37">
        <f t="shared" si="5"/>
        <v>0.4</v>
      </c>
      <c r="M37">
        <f t="shared" si="5"/>
        <v>0</v>
      </c>
      <c r="N37">
        <f t="shared" si="5"/>
        <v>0</v>
      </c>
      <c r="O37">
        <f t="shared" si="5"/>
        <v>11.3</v>
      </c>
      <c r="P37" s="9">
        <f t="shared" si="5"/>
        <v>1.8</v>
      </c>
    </row>
    <row r="38" spans="1:16" x14ac:dyDescent="0.3">
      <c r="A38" s="1" t="s">
        <v>35</v>
      </c>
      <c r="B38" s="1">
        <v>42</v>
      </c>
      <c r="C38" s="1">
        <v>0.4</v>
      </c>
      <c r="D38" s="1">
        <v>0</v>
      </c>
      <c r="E38" s="1">
        <v>0</v>
      </c>
      <c r="F38" s="1">
        <v>10.7</v>
      </c>
      <c r="G38" s="1">
        <v>1.8</v>
      </c>
      <c r="H38" s="32">
        <v>100</v>
      </c>
      <c r="I38" s="34">
        <v>100</v>
      </c>
      <c r="J38" s="4">
        <v>100</v>
      </c>
      <c r="K38">
        <f t="shared" si="4"/>
        <v>39.657999999999994</v>
      </c>
      <c r="L38">
        <f t="shared" si="5"/>
        <v>0.4</v>
      </c>
      <c r="M38">
        <f t="shared" si="5"/>
        <v>0</v>
      </c>
      <c r="N38">
        <f t="shared" si="5"/>
        <v>0</v>
      </c>
      <c r="O38">
        <f t="shared" si="5"/>
        <v>10.7</v>
      </c>
      <c r="P38" s="9">
        <f t="shared" si="5"/>
        <v>1.8</v>
      </c>
    </row>
    <row r="39" spans="1:16" x14ac:dyDescent="0.3">
      <c r="A39" s="1" t="s">
        <v>36</v>
      </c>
      <c r="B39" s="1">
        <v>43</v>
      </c>
      <c r="C39" s="1">
        <v>0.8</v>
      </c>
      <c r="D39" s="1">
        <v>0</v>
      </c>
      <c r="E39" s="1">
        <v>0</v>
      </c>
      <c r="F39" s="1">
        <v>9.9</v>
      </c>
      <c r="G39" s="1">
        <v>1.8</v>
      </c>
      <c r="H39" s="33">
        <v>400</v>
      </c>
      <c r="I39" s="34">
        <v>100</v>
      </c>
      <c r="J39" s="4">
        <v>59.795880993374134</v>
      </c>
      <c r="K39">
        <f t="shared" si="4"/>
        <v>22.809736763732495</v>
      </c>
      <c r="L39">
        <f t="shared" si="5"/>
        <v>0.47836704794699308</v>
      </c>
      <c r="M39">
        <f t="shared" si="5"/>
        <v>0</v>
      </c>
      <c r="N39">
        <f t="shared" si="5"/>
        <v>0</v>
      </c>
      <c r="O39">
        <f t="shared" si="5"/>
        <v>5.919792218344039</v>
      </c>
      <c r="P39" s="9">
        <f t="shared" si="5"/>
        <v>1.0763258578807344</v>
      </c>
    </row>
    <row r="40" spans="1:16" x14ac:dyDescent="0.3">
      <c r="A40" s="1" t="s">
        <v>37</v>
      </c>
      <c r="B40" s="1">
        <v>38</v>
      </c>
      <c r="C40" s="1">
        <v>0.9</v>
      </c>
      <c r="D40" s="1">
        <v>0</v>
      </c>
      <c r="E40" s="1">
        <v>0</v>
      </c>
      <c r="F40" s="1">
        <v>8.4</v>
      </c>
      <c r="G40" s="1">
        <v>2.2000000000000002</v>
      </c>
      <c r="H40" s="13"/>
      <c r="I40" s="34">
        <v>100</v>
      </c>
      <c r="J40" s="4">
        <v>0</v>
      </c>
      <c r="K40">
        <f t="shared" si="4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 s="9">
        <f t="shared" si="5"/>
        <v>0</v>
      </c>
    </row>
    <row r="41" spans="1:16" ht="27.6" x14ac:dyDescent="0.3">
      <c r="A41" s="1" t="s">
        <v>38</v>
      </c>
      <c r="B41" s="1">
        <v>41</v>
      </c>
      <c r="C41" s="1">
        <v>1.8</v>
      </c>
      <c r="D41" s="1">
        <v>0</v>
      </c>
      <c r="E41" s="1">
        <v>0</v>
      </c>
      <c r="F41" s="1">
        <v>8.1</v>
      </c>
      <c r="G41" s="1">
        <v>2.2000000000000002</v>
      </c>
      <c r="H41" s="13"/>
      <c r="I41" s="34">
        <v>100</v>
      </c>
      <c r="J41" s="4">
        <v>0</v>
      </c>
      <c r="K41">
        <f t="shared" si="4"/>
        <v>0</v>
      </c>
      <c r="L41">
        <f t="shared" si="5"/>
        <v>0</v>
      </c>
      <c r="M41">
        <f t="shared" si="5"/>
        <v>0</v>
      </c>
      <c r="N41">
        <f t="shared" si="5"/>
        <v>0</v>
      </c>
      <c r="O41">
        <f t="shared" si="5"/>
        <v>0</v>
      </c>
      <c r="P41" s="9">
        <f t="shared" si="5"/>
        <v>0</v>
      </c>
    </row>
    <row r="42" spans="1:16" x14ac:dyDescent="0.3">
      <c r="A42" s="1" t="s">
        <v>39</v>
      </c>
      <c r="B42" s="1">
        <v>69</v>
      </c>
      <c r="C42" s="1">
        <v>0.4</v>
      </c>
      <c r="D42" s="1">
        <v>0</v>
      </c>
      <c r="E42" s="1">
        <v>0</v>
      </c>
      <c r="F42" s="1">
        <v>17.5</v>
      </c>
      <c r="G42" s="1">
        <v>1.6</v>
      </c>
      <c r="H42" s="13"/>
      <c r="I42" s="34">
        <v>100</v>
      </c>
      <c r="J42" s="4">
        <v>100</v>
      </c>
      <c r="K42">
        <f t="shared" si="4"/>
        <v>64.001999999999995</v>
      </c>
      <c r="L42">
        <f t="shared" si="5"/>
        <v>0.4</v>
      </c>
      <c r="M42">
        <f t="shared" si="5"/>
        <v>0</v>
      </c>
      <c r="N42">
        <f t="shared" si="5"/>
        <v>0</v>
      </c>
      <c r="O42">
        <f t="shared" si="5"/>
        <v>17.5</v>
      </c>
      <c r="P42" s="9">
        <f t="shared" si="5"/>
        <v>1.6</v>
      </c>
    </row>
    <row r="43" spans="1:16" x14ac:dyDescent="0.3">
      <c r="A43" s="1" t="s">
        <v>40</v>
      </c>
      <c r="B43" s="1">
        <v>25</v>
      </c>
      <c r="C43" s="1">
        <v>3.2</v>
      </c>
      <c r="D43" s="1">
        <v>0</v>
      </c>
      <c r="E43" s="1">
        <v>0.7</v>
      </c>
      <c r="F43" s="1">
        <v>1.6</v>
      </c>
      <c r="G43" s="1">
        <v>6.8</v>
      </c>
      <c r="I43" s="13">
        <v>50</v>
      </c>
      <c r="J43" s="4">
        <v>0</v>
      </c>
      <c r="K43">
        <f t="shared" si="4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 s="9">
        <f t="shared" si="5"/>
        <v>0</v>
      </c>
    </row>
    <row r="44" spans="1:16" x14ac:dyDescent="0.3">
      <c r="A44" s="1" t="s">
        <v>41</v>
      </c>
      <c r="B44" s="1">
        <v>704</v>
      </c>
      <c r="C44" s="1">
        <v>16.100000000000001</v>
      </c>
      <c r="D44" s="1">
        <v>0</v>
      </c>
      <c r="E44" s="1">
        <v>66.900000000000006</v>
      </c>
      <c r="F44" s="1">
        <v>9.9</v>
      </c>
      <c r="G44" s="1">
        <v>4</v>
      </c>
      <c r="I44" s="13">
        <v>30</v>
      </c>
      <c r="J44" s="4">
        <v>0</v>
      </c>
      <c r="K44">
        <f t="shared" si="4"/>
        <v>0</v>
      </c>
      <c r="L44">
        <f t="shared" si="5"/>
        <v>0</v>
      </c>
      <c r="M44">
        <f t="shared" si="5"/>
        <v>0</v>
      </c>
      <c r="N44">
        <f t="shared" si="5"/>
        <v>0</v>
      </c>
      <c r="O44">
        <f t="shared" si="5"/>
        <v>0</v>
      </c>
      <c r="P44" s="9">
        <f t="shared" si="5"/>
        <v>0</v>
      </c>
    </row>
    <row r="47" spans="1:16" x14ac:dyDescent="0.3">
      <c r="J47">
        <f>COUNTIF(J7:J44,"&gt;0")</f>
        <v>21</v>
      </c>
    </row>
  </sheetData>
  <scenarios current="1">
    <scenario name="123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  <scenario name="124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</scenarios>
  <mergeCells count="4">
    <mergeCell ref="I1:J2"/>
    <mergeCell ref="J4:P4"/>
    <mergeCell ref="A5:A6"/>
    <mergeCell ref="B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H38" sqref="H38:H39"/>
    </sheetView>
  </sheetViews>
  <sheetFormatPr defaultRowHeight="14.4" x14ac:dyDescent="0.3"/>
  <cols>
    <col min="1" max="1" width="41.6640625" customWidth="1"/>
    <col min="4" max="4" width="8.5546875" bestFit="1" customWidth="1"/>
    <col min="5" max="5" width="8" bestFit="1" customWidth="1"/>
    <col min="6" max="6" width="8.5546875" bestFit="1" customWidth="1"/>
    <col min="7" max="7" width="8.5546875" customWidth="1"/>
    <col min="8" max="8" width="7.5546875" style="9" customWidth="1"/>
    <col min="9" max="9" width="7.33203125" style="10" customWidth="1"/>
    <col min="11" max="16" width="7.5546875" customWidth="1"/>
    <col min="17" max="17" width="3.6640625" customWidth="1"/>
    <col min="18" max="24" width="5.88671875" customWidth="1"/>
  </cols>
  <sheetData>
    <row r="1" spans="1:25" x14ac:dyDescent="0.3">
      <c r="B1" s="5" t="s">
        <v>42</v>
      </c>
      <c r="C1" s="5"/>
      <c r="D1" s="5"/>
      <c r="E1" s="5"/>
      <c r="F1" s="5"/>
      <c r="G1" s="11"/>
      <c r="I1" s="49" t="s">
        <v>94</v>
      </c>
      <c r="J1" s="49"/>
      <c r="K1" s="27" t="s">
        <v>91</v>
      </c>
      <c r="L1" s="28">
        <v>3.38</v>
      </c>
      <c r="M1" s="28">
        <v>8.4600000000000009</v>
      </c>
      <c r="N1" s="28">
        <v>8.4600000000000009</v>
      </c>
      <c r="O1" s="28">
        <v>3.58</v>
      </c>
      <c r="P1" s="29">
        <v>0</v>
      </c>
    </row>
    <row r="2" spans="1:25" ht="20.399999999999999" x14ac:dyDescent="0.3">
      <c r="B2" s="6" t="s">
        <v>2</v>
      </c>
      <c r="C2" s="6" t="s">
        <v>3</v>
      </c>
      <c r="D2" s="6" t="s">
        <v>82</v>
      </c>
      <c r="E2" s="6" t="s">
        <v>83</v>
      </c>
      <c r="F2" s="6" t="s">
        <v>4</v>
      </c>
      <c r="G2" s="14" t="s">
        <v>89</v>
      </c>
      <c r="H2" s="7"/>
      <c r="I2" s="49"/>
      <c r="J2" s="49"/>
    </row>
    <row r="3" spans="1:25" x14ac:dyDescent="0.3">
      <c r="B3" s="3">
        <f>SUMPRODUCT(C3:G3,L1:P1)</f>
        <v>2100.8000000000002</v>
      </c>
      <c r="C3" s="3">
        <v>40</v>
      </c>
      <c r="D3" s="3">
        <v>40</v>
      </c>
      <c r="E3" s="3">
        <v>40</v>
      </c>
      <c r="F3" s="3">
        <v>360</v>
      </c>
      <c r="G3" s="3">
        <v>20</v>
      </c>
      <c r="H3" s="8"/>
      <c r="I3" s="8"/>
      <c r="R3" t="s">
        <v>85</v>
      </c>
    </row>
    <row r="4" spans="1:25" x14ac:dyDescent="0.3">
      <c r="A4" s="16" t="s">
        <v>44</v>
      </c>
      <c r="B4" s="26">
        <f>B3*1.21</f>
        <v>2541.9680000000003</v>
      </c>
      <c r="C4" s="26">
        <f>C3*1.2</f>
        <v>48</v>
      </c>
      <c r="D4" s="26">
        <f t="shared" ref="D4:G4" si="0">D3*1.2</f>
        <v>48</v>
      </c>
      <c r="E4" s="26">
        <f t="shared" si="0"/>
        <v>48</v>
      </c>
      <c r="F4" s="26">
        <f t="shared" si="0"/>
        <v>432</v>
      </c>
      <c r="G4" s="26">
        <f t="shared" si="0"/>
        <v>24</v>
      </c>
      <c r="J4" s="47" t="s">
        <v>43</v>
      </c>
      <c r="K4" s="47"/>
      <c r="L4" s="47"/>
      <c r="M4" s="47"/>
      <c r="N4" s="47"/>
      <c r="O4" s="47"/>
      <c r="P4" s="47"/>
      <c r="R4" t="s">
        <v>90</v>
      </c>
    </row>
    <row r="5" spans="1:25" ht="15.6" customHeight="1" x14ac:dyDescent="0.3">
      <c r="A5" s="40" t="s">
        <v>0</v>
      </c>
      <c r="B5" s="50" t="s">
        <v>1</v>
      </c>
      <c r="C5" s="51"/>
      <c r="D5" s="51"/>
      <c r="E5" s="51"/>
      <c r="F5" s="51"/>
      <c r="G5" s="51"/>
      <c r="H5" s="12"/>
      <c r="I5" s="12"/>
      <c r="J5" s="15">
        <f t="shared" ref="J5:P5" si="1">SUM(J7:J42)</f>
        <v>563.54220371241649</v>
      </c>
      <c r="K5" s="15">
        <f t="shared" si="1"/>
        <v>2127.84</v>
      </c>
      <c r="L5" s="15">
        <f t="shared" si="1"/>
        <v>48.000000000000007</v>
      </c>
      <c r="M5" s="15">
        <f t="shared" si="1"/>
        <v>40</v>
      </c>
      <c r="N5" s="15">
        <f t="shared" si="1"/>
        <v>39.999999999999986</v>
      </c>
      <c r="O5" s="15">
        <f t="shared" si="1"/>
        <v>360</v>
      </c>
      <c r="P5" s="15">
        <f t="shared" si="1"/>
        <v>19.999999999999993</v>
      </c>
    </row>
    <row r="6" spans="1:25" ht="26.25" customHeight="1" x14ac:dyDescent="0.3">
      <c r="A6" s="40"/>
      <c r="B6" s="30" t="s">
        <v>2</v>
      </c>
      <c r="C6" s="30" t="s">
        <v>3</v>
      </c>
      <c r="D6" s="30" t="s">
        <v>82</v>
      </c>
      <c r="E6" s="30" t="s">
        <v>83</v>
      </c>
      <c r="F6" s="30" t="s">
        <v>4</v>
      </c>
      <c r="G6" s="30" t="s">
        <v>80</v>
      </c>
      <c r="H6" s="19"/>
      <c r="I6" s="7" t="s">
        <v>86</v>
      </c>
      <c r="J6" s="14" t="s">
        <v>84</v>
      </c>
      <c r="K6" s="6" t="str">
        <f>B2</f>
        <v>энергия, ккал</v>
      </c>
      <c r="L6" s="6" t="str">
        <f t="shared" ref="L6:P6" si="2">C2</f>
        <v>белки, г</v>
      </c>
      <c r="M6" s="6" t="str">
        <f t="shared" si="2"/>
        <v>жиры жив, г</v>
      </c>
      <c r="N6" s="6" t="str">
        <f t="shared" si="2"/>
        <v>жиры раст, г</v>
      </c>
      <c r="O6" s="6" t="str">
        <f t="shared" si="2"/>
        <v>углеводы, г</v>
      </c>
      <c r="P6" s="6" t="str">
        <f t="shared" si="2"/>
        <v>пищ.волокна, г</v>
      </c>
      <c r="R6" s="52" t="s">
        <v>97</v>
      </c>
      <c r="S6" s="53"/>
      <c r="T6" s="53"/>
      <c r="U6" s="53"/>
      <c r="V6" s="53"/>
      <c r="W6" s="53"/>
      <c r="X6" s="53"/>
      <c r="Y6" s="53"/>
    </row>
    <row r="7" spans="1:25" x14ac:dyDescent="0.3">
      <c r="A7" s="1" t="s">
        <v>5</v>
      </c>
      <c r="B7" s="1">
        <v>190</v>
      </c>
      <c r="C7" s="1">
        <v>6.5</v>
      </c>
      <c r="D7" s="1">
        <v>0</v>
      </c>
      <c r="E7" s="1">
        <v>1</v>
      </c>
      <c r="F7" s="1">
        <v>40.1</v>
      </c>
      <c r="G7" s="1">
        <v>8</v>
      </c>
      <c r="H7" s="13">
        <f>SUM(J7:J11)</f>
        <v>437.41586073500969</v>
      </c>
      <c r="I7" s="18">
        <v>150</v>
      </c>
      <c r="J7" s="4">
        <v>9.036750483558869</v>
      </c>
      <c r="K7">
        <f>SUMPRODUCT($L$1:$P$1,L7:P7)</f>
        <v>15.722861431334406</v>
      </c>
      <c r="L7">
        <f>C7*$J7/100</f>
        <v>0.58738878143132656</v>
      </c>
      <c r="M7">
        <f t="shared" ref="M7:P22" si="3">D7*$J7/100</f>
        <v>0</v>
      </c>
      <c r="N7">
        <f t="shared" si="3"/>
        <v>9.0367504835588697E-2</v>
      </c>
      <c r="O7">
        <f t="shared" si="3"/>
        <v>3.6237369439071068</v>
      </c>
      <c r="P7" s="9">
        <f t="shared" si="3"/>
        <v>0.72294003868470957</v>
      </c>
      <c r="R7" s="53"/>
      <c r="S7" s="53"/>
      <c r="T7" s="53"/>
      <c r="U7" s="53"/>
      <c r="V7" s="53"/>
      <c r="W7" s="53"/>
      <c r="X7" s="53"/>
      <c r="Y7" s="53"/>
    </row>
    <row r="8" spans="1:25" x14ac:dyDescent="0.3">
      <c r="A8" s="1" t="s">
        <v>93</v>
      </c>
      <c r="B8" s="1">
        <v>236</v>
      </c>
      <c r="C8" s="1">
        <v>7.9</v>
      </c>
      <c r="D8" s="1">
        <v>0</v>
      </c>
      <c r="E8" s="1">
        <v>1</v>
      </c>
      <c r="F8" s="1">
        <v>51.9</v>
      </c>
      <c r="G8" s="1">
        <v>4.5999999999999996</v>
      </c>
      <c r="H8" s="32">
        <v>100</v>
      </c>
      <c r="I8" s="18">
        <v>150</v>
      </c>
      <c r="J8" s="4">
        <v>0</v>
      </c>
      <c r="K8">
        <f t="shared" ref="K8:K44" si="4">SUMPRODUCT($L$1:$P$1,L8:P8)</f>
        <v>0</v>
      </c>
      <c r="L8">
        <f t="shared" ref="L8:P44" si="5">C8*$J8/100</f>
        <v>0</v>
      </c>
      <c r="M8">
        <f t="shared" si="3"/>
        <v>0</v>
      </c>
      <c r="N8">
        <f t="shared" si="3"/>
        <v>0</v>
      </c>
      <c r="O8">
        <f t="shared" si="3"/>
        <v>0</v>
      </c>
      <c r="P8" s="9">
        <f t="shared" si="3"/>
        <v>0</v>
      </c>
      <c r="R8" s="53"/>
      <c r="S8" s="53"/>
      <c r="T8" s="53"/>
      <c r="U8" s="53"/>
      <c r="V8" s="53"/>
      <c r="W8" s="53"/>
      <c r="X8" s="53"/>
      <c r="Y8" s="53"/>
    </row>
    <row r="9" spans="1:25" x14ac:dyDescent="0.3">
      <c r="A9" s="1" t="s">
        <v>6</v>
      </c>
      <c r="B9" s="1">
        <v>288</v>
      </c>
      <c r="C9" s="1">
        <v>7.6</v>
      </c>
      <c r="D9" s="1">
        <v>0</v>
      </c>
      <c r="E9" s="1">
        <v>5</v>
      </c>
      <c r="F9" s="1">
        <v>56.4</v>
      </c>
      <c r="G9" s="1">
        <v>2.25</v>
      </c>
      <c r="H9" s="33">
        <v>300</v>
      </c>
      <c r="I9" s="18">
        <v>50</v>
      </c>
      <c r="J9" s="4">
        <v>0</v>
      </c>
      <c r="K9">
        <f t="shared" si="4"/>
        <v>0</v>
      </c>
      <c r="L9">
        <f t="shared" si="5"/>
        <v>0</v>
      </c>
      <c r="M9">
        <f t="shared" si="3"/>
        <v>0</v>
      </c>
      <c r="N9">
        <f t="shared" si="3"/>
        <v>0</v>
      </c>
      <c r="O9">
        <f t="shared" si="3"/>
        <v>0</v>
      </c>
      <c r="P9" s="9">
        <f t="shared" si="3"/>
        <v>0</v>
      </c>
      <c r="R9" s="53"/>
      <c r="S9" s="53"/>
      <c r="T9" s="53"/>
      <c r="U9" s="53"/>
      <c r="V9" s="53"/>
      <c r="W9" s="53"/>
      <c r="X9" s="53"/>
      <c r="Y9" s="53"/>
    </row>
    <row r="10" spans="1:25" x14ac:dyDescent="0.3">
      <c r="A10" s="1" t="s">
        <v>7</v>
      </c>
      <c r="B10" s="1">
        <v>330</v>
      </c>
      <c r="C10" s="1">
        <v>11</v>
      </c>
      <c r="D10" s="1">
        <v>0</v>
      </c>
      <c r="E10" s="1">
        <v>1.3</v>
      </c>
      <c r="F10" s="1">
        <v>73</v>
      </c>
      <c r="G10" s="1">
        <v>4.5</v>
      </c>
      <c r="H10" s="13"/>
      <c r="I10" s="18">
        <v>50</v>
      </c>
      <c r="J10" s="4">
        <v>428.37911025145081</v>
      </c>
      <c r="K10">
        <f t="shared" si="4"/>
        <v>1325.9104544680854</v>
      </c>
      <c r="L10">
        <f t="shared" si="5"/>
        <v>47.121702127659589</v>
      </c>
      <c r="M10">
        <f t="shared" si="3"/>
        <v>0</v>
      </c>
      <c r="N10">
        <f t="shared" si="3"/>
        <v>5.5689284332688613</v>
      </c>
      <c r="O10">
        <f t="shared" si="3"/>
        <v>312.71675048355905</v>
      </c>
      <c r="P10" s="9">
        <f t="shared" si="3"/>
        <v>19.277059961315285</v>
      </c>
      <c r="R10" s="53"/>
      <c r="S10" s="53"/>
      <c r="T10" s="53"/>
      <c r="U10" s="53"/>
      <c r="V10" s="53"/>
      <c r="W10" s="53"/>
      <c r="X10" s="53"/>
      <c r="Y10" s="53"/>
    </row>
    <row r="11" spans="1:25" ht="15.75" customHeight="1" x14ac:dyDescent="0.3">
      <c r="A11" s="37" t="s">
        <v>8</v>
      </c>
      <c r="B11" s="1">
        <v>424</v>
      </c>
      <c r="C11" s="1">
        <v>5.0999999999999996</v>
      </c>
      <c r="D11" s="1">
        <v>0</v>
      </c>
      <c r="E11" s="1">
        <v>18.5</v>
      </c>
      <c r="F11" s="1">
        <v>62.6</v>
      </c>
      <c r="G11" s="1">
        <v>2.25</v>
      </c>
      <c r="H11" s="13"/>
      <c r="I11" s="18">
        <v>15</v>
      </c>
      <c r="J11" s="4">
        <v>0</v>
      </c>
      <c r="K11">
        <f t="shared" si="4"/>
        <v>0</v>
      </c>
      <c r="L11">
        <f t="shared" si="5"/>
        <v>0</v>
      </c>
      <c r="M11">
        <f t="shared" si="3"/>
        <v>0</v>
      </c>
      <c r="N11">
        <f t="shared" si="3"/>
        <v>0</v>
      </c>
      <c r="O11">
        <f t="shared" si="3"/>
        <v>0</v>
      </c>
      <c r="P11" s="9">
        <f t="shared" si="3"/>
        <v>0</v>
      </c>
      <c r="R11" s="53"/>
      <c r="S11" s="53"/>
      <c r="T11" s="53"/>
      <c r="U11" s="53"/>
      <c r="V11" s="53"/>
      <c r="W11" s="53"/>
      <c r="X11" s="53"/>
      <c r="Y11" s="53"/>
    </row>
    <row r="12" spans="1:25" x14ac:dyDescent="0.3">
      <c r="A12" s="1" t="s">
        <v>9</v>
      </c>
      <c r="B12" s="1">
        <v>329</v>
      </c>
      <c r="C12" s="1">
        <v>12.6</v>
      </c>
      <c r="D12" s="1">
        <v>0</v>
      </c>
      <c r="E12" s="1">
        <v>2.6</v>
      </c>
      <c r="F12" s="1">
        <v>68</v>
      </c>
      <c r="G12" s="1">
        <v>2.7</v>
      </c>
      <c r="H12" s="13">
        <f>SUM(J12:J16)</f>
        <v>0</v>
      </c>
      <c r="I12" s="34">
        <v>70</v>
      </c>
      <c r="J12" s="4">
        <v>0</v>
      </c>
      <c r="K12">
        <f t="shared" si="4"/>
        <v>0</v>
      </c>
      <c r="L12">
        <f t="shared" si="5"/>
        <v>0</v>
      </c>
      <c r="M12">
        <f t="shared" si="3"/>
        <v>0</v>
      </c>
      <c r="N12">
        <f t="shared" si="3"/>
        <v>0</v>
      </c>
      <c r="O12">
        <f t="shared" si="3"/>
        <v>0</v>
      </c>
      <c r="P12" s="9">
        <f t="shared" si="3"/>
        <v>0</v>
      </c>
    </row>
    <row r="13" spans="1:25" x14ac:dyDescent="0.3">
      <c r="A13" s="1" t="s">
        <v>10</v>
      </c>
      <c r="B13" s="1">
        <v>345</v>
      </c>
      <c r="C13" s="1">
        <v>11.9</v>
      </c>
      <c r="D13" s="1">
        <v>0</v>
      </c>
      <c r="E13" s="1">
        <v>5.8</v>
      </c>
      <c r="F13" s="1">
        <v>65.400000000000006</v>
      </c>
      <c r="G13" s="1">
        <v>1.9</v>
      </c>
      <c r="H13" s="32">
        <v>70</v>
      </c>
      <c r="I13" s="34">
        <v>70</v>
      </c>
      <c r="J13" s="4">
        <v>0</v>
      </c>
      <c r="K13">
        <f t="shared" si="4"/>
        <v>0</v>
      </c>
      <c r="L13">
        <f t="shared" si="5"/>
        <v>0</v>
      </c>
      <c r="M13">
        <f t="shared" si="3"/>
        <v>0</v>
      </c>
      <c r="N13">
        <f t="shared" si="3"/>
        <v>0</v>
      </c>
      <c r="O13">
        <f t="shared" si="3"/>
        <v>0</v>
      </c>
      <c r="P13" s="9">
        <f t="shared" si="3"/>
        <v>0</v>
      </c>
    </row>
    <row r="14" spans="1:25" x14ac:dyDescent="0.3">
      <c r="A14" s="1" t="s">
        <v>11</v>
      </c>
      <c r="B14" s="1">
        <v>334</v>
      </c>
      <c r="C14" s="1">
        <v>12</v>
      </c>
      <c r="D14" s="1">
        <v>0</v>
      </c>
      <c r="E14" s="1">
        <v>2.9</v>
      </c>
      <c r="F14" s="1">
        <v>69.3</v>
      </c>
      <c r="G14" s="1">
        <v>1.7</v>
      </c>
      <c r="H14" s="33">
        <v>250</v>
      </c>
      <c r="I14" s="34">
        <v>70</v>
      </c>
      <c r="J14" s="4">
        <v>0</v>
      </c>
      <c r="K14">
        <f t="shared" si="4"/>
        <v>0</v>
      </c>
      <c r="L14">
        <f t="shared" si="5"/>
        <v>0</v>
      </c>
      <c r="M14">
        <f t="shared" si="3"/>
        <v>0</v>
      </c>
      <c r="N14">
        <f t="shared" si="3"/>
        <v>0</v>
      </c>
      <c r="O14">
        <f t="shared" si="3"/>
        <v>0</v>
      </c>
      <c r="P14" s="9">
        <f t="shared" si="3"/>
        <v>0</v>
      </c>
    </row>
    <row r="15" spans="1:25" x14ac:dyDescent="0.3">
      <c r="A15" s="1" t="s">
        <v>12</v>
      </c>
      <c r="B15" s="1">
        <v>323</v>
      </c>
      <c r="C15" s="1">
        <v>7</v>
      </c>
      <c r="D15" s="1">
        <v>0</v>
      </c>
      <c r="E15" s="1">
        <v>0.6</v>
      </c>
      <c r="F15" s="1">
        <v>77.3</v>
      </c>
      <c r="G15" s="1">
        <v>1.7</v>
      </c>
      <c r="H15" s="13"/>
      <c r="I15" s="34">
        <v>70</v>
      </c>
      <c r="J15" s="4">
        <v>0</v>
      </c>
      <c r="K15">
        <f t="shared" si="4"/>
        <v>0</v>
      </c>
      <c r="L15">
        <f t="shared" si="5"/>
        <v>0</v>
      </c>
      <c r="M15">
        <f t="shared" si="3"/>
        <v>0</v>
      </c>
      <c r="N15">
        <f t="shared" si="3"/>
        <v>0</v>
      </c>
      <c r="O15">
        <f t="shared" si="3"/>
        <v>0</v>
      </c>
      <c r="P15" s="9">
        <f t="shared" si="3"/>
        <v>0</v>
      </c>
    </row>
    <row r="16" spans="1:25" x14ac:dyDescent="0.3">
      <c r="A16" s="20" t="s">
        <v>13</v>
      </c>
      <c r="B16" s="1">
        <v>10.4</v>
      </c>
      <c r="C16" s="1">
        <v>0.9</v>
      </c>
      <c r="D16" s="1">
        <v>0</v>
      </c>
      <c r="E16" s="1">
        <v>0</v>
      </c>
      <c r="F16" s="1">
        <v>75.2</v>
      </c>
      <c r="G16" s="2">
        <v>1.1000000000000001</v>
      </c>
      <c r="H16" s="13"/>
      <c r="I16" s="34">
        <v>70</v>
      </c>
      <c r="J16" s="4">
        <v>0</v>
      </c>
      <c r="K16">
        <f t="shared" si="4"/>
        <v>0</v>
      </c>
      <c r="L16">
        <f t="shared" si="5"/>
        <v>0</v>
      </c>
      <c r="M16">
        <f t="shared" si="3"/>
        <v>0</v>
      </c>
      <c r="N16">
        <f t="shared" si="3"/>
        <v>0</v>
      </c>
      <c r="O16">
        <f t="shared" si="3"/>
        <v>0</v>
      </c>
      <c r="P16" s="9">
        <f t="shared" si="3"/>
        <v>0</v>
      </c>
    </row>
    <row r="17" spans="1:16" x14ac:dyDescent="0.3">
      <c r="A17" s="1" t="s">
        <v>14</v>
      </c>
      <c r="B17" s="1">
        <v>375</v>
      </c>
      <c r="C17" s="1">
        <v>0</v>
      </c>
      <c r="D17" s="1">
        <v>0</v>
      </c>
      <c r="E17" s="1">
        <v>0</v>
      </c>
      <c r="F17" s="1">
        <v>99.9</v>
      </c>
      <c r="G17" s="2">
        <v>0</v>
      </c>
      <c r="H17" s="13"/>
      <c r="I17" s="13">
        <v>20</v>
      </c>
      <c r="J17" s="4">
        <v>43.266415351521729</v>
      </c>
      <c r="K17">
        <f t="shared" si="4"/>
        <v>154.73887319148935</v>
      </c>
      <c r="L17">
        <f t="shared" si="5"/>
        <v>0</v>
      </c>
      <c r="M17">
        <f t="shared" si="3"/>
        <v>0</v>
      </c>
      <c r="N17">
        <f t="shared" si="3"/>
        <v>0</v>
      </c>
      <c r="O17">
        <f t="shared" si="3"/>
        <v>43.223148936170212</v>
      </c>
      <c r="P17" s="9">
        <f t="shared" si="3"/>
        <v>0</v>
      </c>
    </row>
    <row r="18" spans="1:16" x14ac:dyDescent="0.3">
      <c r="A18" s="1" t="s">
        <v>16</v>
      </c>
      <c r="B18" s="1">
        <v>899</v>
      </c>
      <c r="C18" s="1">
        <v>0</v>
      </c>
      <c r="D18" s="1">
        <v>0</v>
      </c>
      <c r="E18" s="1">
        <v>99.9</v>
      </c>
      <c r="F18" s="1">
        <v>0</v>
      </c>
      <c r="G18" s="2">
        <v>0</v>
      </c>
      <c r="H18" s="13"/>
      <c r="I18" s="13">
        <v>30</v>
      </c>
      <c r="J18" s="4">
        <v>34.375079141036572</v>
      </c>
      <c r="K18">
        <f t="shared" si="4"/>
        <v>290.52235636363628</v>
      </c>
      <c r="L18">
        <f t="shared" si="5"/>
        <v>0</v>
      </c>
      <c r="M18">
        <f t="shared" si="3"/>
        <v>0</v>
      </c>
      <c r="N18">
        <f t="shared" si="3"/>
        <v>34.340704061895536</v>
      </c>
      <c r="O18">
        <f t="shared" si="3"/>
        <v>0</v>
      </c>
      <c r="P18" s="9">
        <f t="shared" si="3"/>
        <v>0</v>
      </c>
    </row>
    <row r="19" spans="1:16" x14ac:dyDescent="0.3">
      <c r="A19" s="1" t="s">
        <v>15</v>
      </c>
      <c r="B19" s="1">
        <v>748</v>
      </c>
      <c r="C19" s="1">
        <v>0.6</v>
      </c>
      <c r="D19" s="1">
        <v>82.5</v>
      </c>
      <c r="E19" s="1">
        <v>0</v>
      </c>
      <c r="F19" s="1">
        <v>0.9</v>
      </c>
      <c r="G19" s="2">
        <v>0</v>
      </c>
      <c r="H19" s="13">
        <f>SUM(J19:J25)</f>
        <v>48.484848484848484</v>
      </c>
      <c r="I19" s="18">
        <v>20</v>
      </c>
      <c r="J19" s="4">
        <v>48.484848484848484</v>
      </c>
      <c r="K19">
        <f t="shared" si="4"/>
        <v>340.9454545454546</v>
      </c>
      <c r="L19">
        <f t="shared" si="5"/>
        <v>0.29090909090909089</v>
      </c>
      <c r="M19">
        <f t="shared" si="3"/>
        <v>40</v>
      </c>
      <c r="N19">
        <f t="shared" si="3"/>
        <v>0</v>
      </c>
      <c r="O19">
        <f t="shared" si="3"/>
        <v>0.4363636363636364</v>
      </c>
      <c r="P19" s="9">
        <f t="shared" si="3"/>
        <v>0</v>
      </c>
    </row>
    <row r="20" spans="1:16" x14ac:dyDescent="0.3">
      <c r="A20" s="1" t="s">
        <v>17</v>
      </c>
      <c r="B20" s="1">
        <v>58</v>
      </c>
      <c r="C20" s="1">
        <v>2.8</v>
      </c>
      <c r="D20" s="1">
        <v>3.2</v>
      </c>
      <c r="E20" s="1">
        <v>0</v>
      </c>
      <c r="F20" s="1">
        <v>4.7</v>
      </c>
      <c r="G20" s="2">
        <v>0</v>
      </c>
      <c r="H20" s="32">
        <v>200</v>
      </c>
      <c r="I20" s="18">
        <v>200</v>
      </c>
      <c r="J20" s="4">
        <v>0</v>
      </c>
      <c r="K20">
        <f t="shared" si="4"/>
        <v>0</v>
      </c>
      <c r="L20">
        <f t="shared" si="5"/>
        <v>0</v>
      </c>
      <c r="M20">
        <f t="shared" si="3"/>
        <v>0</v>
      </c>
      <c r="N20">
        <f t="shared" si="3"/>
        <v>0</v>
      </c>
      <c r="O20">
        <f t="shared" si="3"/>
        <v>0</v>
      </c>
      <c r="P20" s="9">
        <f t="shared" si="3"/>
        <v>0</v>
      </c>
    </row>
    <row r="21" spans="1:16" x14ac:dyDescent="0.3">
      <c r="A21" s="1" t="s">
        <v>18</v>
      </c>
      <c r="B21" s="1">
        <v>59</v>
      </c>
      <c r="C21" s="1">
        <v>2.8</v>
      </c>
      <c r="D21" s="1">
        <v>3.2</v>
      </c>
      <c r="E21" s="1">
        <v>0</v>
      </c>
      <c r="F21" s="1">
        <v>4.0999999999999996</v>
      </c>
      <c r="G21" s="2">
        <v>0</v>
      </c>
      <c r="H21" s="33">
        <v>700</v>
      </c>
      <c r="I21" s="18">
        <v>200</v>
      </c>
      <c r="J21" s="4">
        <v>0</v>
      </c>
      <c r="K21">
        <f t="shared" si="4"/>
        <v>0</v>
      </c>
      <c r="L21">
        <f t="shared" si="5"/>
        <v>0</v>
      </c>
      <c r="M21">
        <f t="shared" si="3"/>
        <v>0</v>
      </c>
      <c r="N21">
        <f t="shared" si="3"/>
        <v>0</v>
      </c>
      <c r="O21">
        <f t="shared" si="3"/>
        <v>0</v>
      </c>
      <c r="P21" s="9">
        <f t="shared" si="3"/>
        <v>0</v>
      </c>
    </row>
    <row r="22" spans="1:16" x14ac:dyDescent="0.3">
      <c r="A22" s="1" t="s">
        <v>19</v>
      </c>
      <c r="B22" s="1">
        <v>400</v>
      </c>
      <c r="C22" s="1">
        <v>25.3</v>
      </c>
      <c r="D22" s="1">
        <v>32.200000000000003</v>
      </c>
      <c r="E22" s="1">
        <v>0</v>
      </c>
      <c r="F22" s="1">
        <v>0</v>
      </c>
      <c r="G22" s="2">
        <v>0</v>
      </c>
      <c r="H22" s="13"/>
      <c r="I22" s="18">
        <v>100</v>
      </c>
      <c r="J22" s="4">
        <v>0</v>
      </c>
      <c r="K22">
        <f t="shared" si="4"/>
        <v>0</v>
      </c>
      <c r="L22">
        <f t="shared" si="5"/>
        <v>0</v>
      </c>
      <c r="M22">
        <f t="shared" si="3"/>
        <v>0</v>
      </c>
      <c r="N22">
        <f t="shared" si="3"/>
        <v>0</v>
      </c>
      <c r="O22">
        <f t="shared" si="3"/>
        <v>0</v>
      </c>
      <c r="P22" s="9">
        <f t="shared" si="3"/>
        <v>0</v>
      </c>
    </row>
    <row r="23" spans="1:16" x14ac:dyDescent="0.3">
      <c r="A23" s="1" t="s">
        <v>20</v>
      </c>
      <c r="B23" s="1">
        <v>293</v>
      </c>
      <c r="C23" s="1">
        <v>2.6</v>
      </c>
      <c r="D23" s="1">
        <v>30</v>
      </c>
      <c r="E23" s="1">
        <v>0</v>
      </c>
      <c r="F23" s="1">
        <v>2.8</v>
      </c>
      <c r="G23" s="2">
        <v>0</v>
      </c>
      <c r="H23" s="13"/>
      <c r="I23" s="18">
        <v>50</v>
      </c>
      <c r="J23" s="4">
        <v>0</v>
      </c>
      <c r="K23">
        <f t="shared" si="4"/>
        <v>0</v>
      </c>
      <c r="L23">
        <f t="shared" si="5"/>
        <v>0</v>
      </c>
      <c r="M23">
        <f t="shared" si="5"/>
        <v>0</v>
      </c>
      <c r="N23">
        <f t="shared" si="5"/>
        <v>0</v>
      </c>
      <c r="O23">
        <f t="shared" si="5"/>
        <v>0</v>
      </c>
      <c r="P23" s="9">
        <f t="shared" si="5"/>
        <v>0</v>
      </c>
    </row>
    <row r="24" spans="1:16" x14ac:dyDescent="0.3">
      <c r="A24" s="1" t="s">
        <v>21</v>
      </c>
      <c r="B24" s="1">
        <v>86</v>
      </c>
      <c r="C24" s="1">
        <v>18</v>
      </c>
      <c r="D24" s="1">
        <v>0.6</v>
      </c>
      <c r="E24" s="1">
        <v>0</v>
      </c>
      <c r="F24" s="1">
        <v>1.5</v>
      </c>
      <c r="G24" s="2">
        <v>0</v>
      </c>
      <c r="H24" s="13"/>
      <c r="I24" s="18">
        <v>150</v>
      </c>
      <c r="J24" s="4">
        <v>0</v>
      </c>
      <c r="K24">
        <f t="shared" si="4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 s="9">
        <f t="shared" si="5"/>
        <v>0</v>
      </c>
    </row>
    <row r="25" spans="1:16" x14ac:dyDescent="0.3">
      <c r="A25" s="1" t="s">
        <v>22</v>
      </c>
      <c r="B25" s="1">
        <v>226</v>
      </c>
      <c r="C25" s="1">
        <v>3.2</v>
      </c>
      <c r="D25" s="1">
        <v>15</v>
      </c>
      <c r="E25" s="1">
        <v>0</v>
      </c>
      <c r="F25" s="1">
        <v>20.8</v>
      </c>
      <c r="G25" s="2">
        <v>0</v>
      </c>
      <c r="H25" s="13"/>
      <c r="I25" s="18">
        <v>20</v>
      </c>
      <c r="J25" s="4">
        <v>0</v>
      </c>
      <c r="K25">
        <f t="shared" si="4"/>
        <v>0</v>
      </c>
      <c r="L25">
        <f t="shared" si="5"/>
        <v>0</v>
      </c>
      <c r="M25">
        <f t="shared" si="5"/>
        <v>0</v>
      </c>
      <c r="N25">
        <f t="shared" si="5"/>
        <v>0</v>
      </c>
      <c r="O25">
        <f t="shared" si="5"/>
        <v>0</v>
      </c>
      <c r="P25" s="9">
        <f t="shared" si="5"/>
        <v>0</v>
      </c>
    </row>
    <row r="26" spans="1:16" x14ac:dyDescent="0.3">
      <c r="A26" s="1" t="s">
        <v>23</v>
      </c>
      <c r="B26" s="1">
        <v>157</v>
      </c>
      <c r="C26" s="1">
        <v>12.7</v>
      </c>
      <c r="D26" s="1">
        <v>11.5</v>
      </c>
      <c r="E26" s="1">
        <v>0</v>
      </c>
      <c r="F26" s="1">
        <v>0.7</v>
      </c>
      <c r="G26" s="2">
        <v>0</v>
      </c>
      <c r="H26" s="13">
        <f>SUM(J26:J30)</f>
        <v>0</v>
      </c>
      <c r="I26" s="34">
        <v>40</v>
      </c>
      <c r="J26" s="4">
        <v>0</v>
      </c>
      <c r="K26">
        <f t="shared" si="4"/>
        <v>0</v>
      </c>
      <c r="L26">
        <f t="shared" si="5"/>
        <v>0</v>
      </c>
      <c r="M26">
        <f t="shared" si="5"/>
        <v>0</v>
      </c>
      <c r="N26">
        <f t="shared" si="5"/>
        <v>0</v>
      </c>
      <c r="O26">
        <f t="shared" si="5"/>
        <v>0</v>
      </c>
      <c r="P26" s="9">
        <f t="shared" si="5"/>
        <v>0</v>
      </c>
    </row>
    <row r="27" spans="1:16" x14ac:dyDescent="0.3">
      <c r="A27" s="1" t="s">
        <v>24</v>
      </c>
      <c r="B27" s="1">
        <v>187</v>
      </c>
      <c r="C27" s="1">
        <v>18.899999999999999</v>
      </c>
      <c r="D27" s="1">
        <v>12.4</v>
      </c>
      <c r="E27" s="1">
        <v>0</v>
      </c>
      <c r="F27" s="1">
        <v>0</v>
      </c>
      <c r="G27" s="2">
        <v>0</v>
      </c>
      <c r="H27" s="32">
        <v>70</v>
      </c>
      <c r="I27" s="34">
        <v>50</v>
      </c>
      <c r="J27" s="4">
        <v>0</v>
      </c>
      <c r="K27">
        <f t="shared" si="4"/>
        <v>0</v>
      </c>
      <c r="L27">
        <f t="shared" si="5"/>
        <v>0</v>
      </c>
      <c r="M27">
        <f t="shared" si="5"/>
        <v>0</v>
      </c>
      <c r="N27">
        <f t="shared" si="5"/>
        <v>0</v>
      </c>
      <c r="O27">
        <f t="shared" si="5"/>
        <v>0</v>
      </c>
      <c r="P27" s="9">
        <f t="shared" si="5"/>
        <v>0</v>
      </c>
    </row>
    <row r="28" spans="1:16" x14ac:dyDescent="0.3">
      <c r="A28" s="1" t="s">
        <v>25</v>
      </c>
      <c r="B28" s="1">
        <v>241</v>
      </c>
      <c r="C28" s="1">
        <v>18.2</v>
      </c>
      <c r="D28" s="1">
        <v>18.399999999999999</v>
      </c>
      <c r="E28" s="1">
        <v>0</v>
      </c>
      <c r="F28" s="1">
        <v>0.7</v>
      </c>
      <c r="G28" s="2">
        <v>0</v>
      </c>
      <c r="H28" s="33">
        <v>200</v>
      </c>
      <c r="I28" s="34">
        <v>50</v>
      </c>
      <c r="J28" s="4">
        <v>0</v>
      </c>
      <c r="K28">
        <f t="shared" si="4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 s="9">
        <f t="shared" si="5"/>
        <v>0</v>
      </c>
    </row>
    <row r="29" spans="1:16" x14ac:dyDescent="0.3">
      <c r="A29" s="1" t="s">
        <v>26</v>
      </c>
      <c r="B29" s="1">
        <v>115</v>
      </c>
      <c r="C29" s="1">
        <v>26</v>
      </c>
      <c r="D29" s="1">
        <v>1.2</v>
      </c>
      <c r="E29" s="1">
        <v>0</v>
      </c>
      <c r="F29" s="1">
        <v>0</v>
      </c>
      <c r="G29" s="2">
        <v>0</v>
      </c>
      <c r="H29" s="13"/>
      <c r="I29" s="34">
        <v>50</v>
      </c>
      <c r="J29" s="4">
        <v>0</v>
      </c>
      <c r="K29">
        <f t="shared" si="4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 s="9">
        <f t="shared" si="5"/>
        <v>0</v>
      </c>
    </row>
    <row r="30" spans="1:16" x14ac:dyDescent="0.3">
      <c r="A30" s="1" t="s">
        <v>27</v>
      </c>
      <c r="B30" s="1">
        <v>203</v>
      </c>
      <c r="C30" s="1">
        <v>28.9</v>
      </c>
      <c r="D30" s="1">
        <v>9.6999999999999993</v>
      </c>
      <c r="E30" s="1">
        <v>0</v>
      </c>
      <c r="F30" s="1">
        <v>0</v>
      </c>
      <c r="G30" s="2">
        <v>0</v>
      </c>
      <c r="H30" s="13"/>
      <c r="I30" s="34">
        <v>30</v>
      </c>
      <c r="J30" s="4">
        <v>0</v>
      </c>
      <c r="K30">
        <f t="shared" si="4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 s="9">
        <f t="shared" si="5"/>
        <v>0</v>
      </c>
    </row>
    <row r="31" spans="1:16" x14ac:dyDescent="0.3">
      <c r="A31" s="1" t="s">
        <v>28</v>
      </c>
      <c r="B31" s="1">
        <v>28</v>
      </c>
      <c r="C31" s="1">
        <v>1.8</v>
      </c>
      <c r="D31" s="1">
        <v>0</v>
      </c>
      <c r="E31" s="1">
        <v>0</v>
      </c>
      <c r="F31" s="1">
        <v>5.4</v>
      </c>
      <c r="G31" s="1">
        <v>2</v>
      </c>
      <c r="H31" s="13">
        <f>SUM(J31:J36)</f>
        <v>0</v>
      </c>
      <c r="I31" s="35">
        <v>150</v>
      </c>
      <c r="J31" s="4">
        <v>0</v>
      </c>
      <c r="K31">
        <f t="shared" si="4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 s="9">
        <f t="shared" si="5"/>
        <v>0</v>
      </c>
    </row>
    <row r="32" spans="1:16" x14ac:dyDescent="0.3">
      <c r="A32" s="1" t="s">
        <v>29</v>
      </c>
      <c r="B32" s="1">
        <v>83</v>
      </c>
      <c r="C32" s="1">
        <v>2</v>
      </c>
      <c r="D32" s="1">
        <v>0</v>
      </c>
      <c r="E32" s="1">
        <v>0.1</v>
      </c>
      <c r="F32" s="1">
        <v>19.7</v>
      </c>
      <c r="G32" s="1">
        <v>2.4</v>
      </c>
      <c r="H32" s="32">
        <v>200</v>
      </c>
      <c r="I32" s="35">
        <v>150</v>
      </c>
      <c r="J32" s="4">
        <v>0</v>
      </c>
      <c r="K32">
        <f t="shared" si="4"/>
        <v>0</v>
      </c>
      <c r="L32">
        <f t="shared" si="5"/>
        <v>0</v>
      </c>
      <c r="M32">
        <f t="shared" si="5"/>
        <v>0</v>
      </c>
      <c r="N32">
        <f t="shared" si="5"/>
        <v>0</v>
      </c>
      <c r="O32">
        <f t="shared" si="5"/>
        <v>0</v>
      </c>
      <c r="P32" s="9">
        <f t="shared" si="5"/>
        <v>0</v>
      </c>
    </row>
    <row r="33" spans="1:16" x14ac:dyDescent="0.3">
      <c r="A33" s="1" t="s">
        <v>30</v>
      </c>
      <c r="B33" s="1">
        <v>33</v>
      </c>
      <c r="C33" s="1">
        <v>1.3</v>
      </c>
      <c r="D33" s="1">
        <v>0</v>
      </c>
      <c r="E33" s="1">
        <v>0.1</v>
      </c>
      <c r="F33" s="1">
        <v>7</v>
      </c>
      <c r="G33" s="1">
        <v>2.4</v>
      </c>
      <c r="H33" s="33">
        <v>500</v>
      </c>
      <c r="I33" s="35">
        <v>150</v>
      </c>
      <c r="J33" s="4">
        <v>0</v>
      </c>
      <c r="K33">
        <f t="shared" si="4"/>
        <v>0</v>
      </c>
      <c r="L33">
        <f t="shared" si="5"/>
        <v>0</v>
      </c>
      <c r="M33">
        <f t="shared" si="5"/>
        <v>0</v>
      </c>
      <c r="N33">
        <f t="shared" si="5"/>
        <v>0</v>
      </c>
      <c r="O33">
        <f t="shared" si="5"/>
        <v>0</v>
      </c>
      <c r="P33" s="9">
        <f t="shared" si="5"/>
        <v>0</v>
      </c>
    </row>
    <row r="34" spans="1:16" x14ac:dyDescent="0.3">
      <c r="A34" s="1" t="s">
        <v>31</v>
      </c>
      <c r="B34" s="1">
        <v>72</v>
      </c>
      <c r="C34" s="1">
        <v>5</v>
      </c>
      <c r="D34" s="1">
        <v>0</v>
      </c>
      <c r="E34" s="1">
        <v>0.2</v>
      </c>
      <c r="F34" s="1">
        <v>13.3</v>
      </c>
      <c r="G34" s="1">
        <v>5</v>
      </c>
      <c r="H34" s="13"/>
      <c r="I34" s="35">
        <v>150</v>
      </c>
      <c r="J34" s="4">
        <v>0</v>
      </c>
      <c r="K34">
        <f t="shared" si="4"/>
        <v>0</v>
      </c>
      <c r="L34">
        <f t="shared" si="5"/>
        <v>0</v>
      </c>
      <c r="M34">
        <f t="shared" si="5"/>
        <v>0</v>
      </c>
      <c r="N34">
        <f t="shared" si="5"/>
        <v>0</v>
      </c>
      <c r="O34">
        <f t="shared" si="5"/>
        <v>0</v>
      </c>
      <c r="P34" s="9">
        <f t="shared" si="5"/>
        <v>0</v>
      </c>
    </row>
    <row r="35" spans="1:16" x14ac:dyDescent="0.3">
      <c r="A35" s="1" t="s">
        <v>32</v>
      </c>
      <c r="B35" s="1">
        <v>15</v>
      </c>
      <c r="C35" s="1">
        <v>0.8</v>
      </c>
      <c r="D35" s="1">
        <v>0</v>
      </c>
      <c r="E35" s="1">
        <v>0</v>
      </c>
      <c r="F35" s="1">
        <v>3</v>
      </c>
      <c r="G35" s="1">
        <v>1.4</v>
      </c>
      <c r="H35" s="13"/>
      <c r="I35" s="35">
        <v>150</v>
      </c>
      <c r="J35" s="4">
        <v>0</v>
      </c>
      <c r="K35">
        <f t="shared" si="4"/>
        <v>0</v>
      </c>
      <c r="L35">
        <f t="shared" si="5"/>
        <v>0</v>
      </c>
      <c r="M35">
        <f t="shared" si="5"/>
        <v>0</v>
      </c>
      <c r="N35">
        <f t="shared" si="5"/>
        <v>0</v>
      </c>
      <c r="O35">
        <f t="shared" si="5"/>
        <v>0</v>
      </c>
      <c r="P35" s="9">
        <f t="shared" si="5"/>
        <v>0</v>
      </c>
    </row>
    <row r="36" spans="1:16" x14ac:dyDescent="0.3">
      <c r="A36" s="1" t="s">
        <v>33</v>
      </c>
      <c r="B36" s="1">
        <v>48</v>
      </c>
      <c r="C36" s="1">
        <v>1.7</v>
      </c>
      <c r="D36" s="1">
        <v>0</v>
      </c>
      <c r="E36" s="1">
        <v>0</v>
      </c>
      <c r="F36" s="1">
        <v>10.8</v>
      </c>
      <c r="G36" s="1">
        <v>3</v>
      </c>
      <c r="H36" s="13"/>
      <c r="I36" s="35">
        <v>150</v>
      </c>
      <c r="J36" s="4">
        <v>0</v>
      </c>
      <c r="K36">
        <f t="shared" si="4"/>
        <v>0</v>
      </c>
      <c r="L36">
        <f t="shared" si="5"/>
        <v>0</v>
      </c>
      <c r="M36">
        <f t="shared" si="5"/>
        <v>0</v>
      </c>
      <c r="N36">
        <f t="shared" si="5"/>
        <v>0</v>
      </c>
      <c r="O36">
        <f t="shared" si="5"/>
        <v>0</v>
      </c>
      <c r="P36" s="9">
        <f t="shared" si="5"/>
        <v>0</v>
      </c>
    </row>
    <row r="37" spans="1:16" x14ac:dyDescent="0.3">
      <c r="A37" s="1" t="s">
        <v>34</v>
      </c>
      <c r="B37" s="1">
        <v>46</v>
      </c>
      <c r="C37" s="1">
        <v>0.4</v>
      </c>
      <c r="D37" s="1">
        <v>0</v>
      </c>
      <c r="E37" s="1">
        <v>0</v>
      </c>
      <c r="F37" s="1">
        <v>11.3</v>
      </c>
      <c r="G37" s="1">
        <v>1.8</v>
      </c>
      <c r="H37" s="13">
        <f>SUM(J37:J42)</f>
        <v>0</v>
      </c>
      <c r="I37" s="34">
        <v>100</v>
      </c>
      <c r="J37" s="4">
        <v>0</v>
      </c>
      <c r="K37">
        <f t="shared" si="4"/>
        <v>0</v>
      </c>
      <c r="L37">
        <f t="shared" si="5"/>
        <v>0</v>
      </c>
      <c r="M37">
        <f t="shared" si="5"/>
        <v>0</v>
      </c>
      <c r="N37">
        <f t="shared" si="5"/>
        <v>0</v>
      </c>
      <c r="O37">
        <f t="shared" si="5"/>
        <v>0</v>
      </c>
      <c r="P37" s="9">
        <f t="shared" si="5"/>
        <v>0</v>
      </c>
    </row>
    <row r="38" spans="1:16" x14ac:dyDescent="0.3">
      <c r="A38" s="1" t="s">
        <v>35</v>
      </c>
      <c r="B38" s="1">
        <v>42</v>
      </c>
      <c r="C38" s="1">
        <v>0.4</v>
      </c>
      <c r="D38" s="1">
        <v>0</v>
      </c>
      <c r="E38" s="1">
        <v>0</v>
      </c>
      <c r="F38" s="1">
        <v>10.7</v>
      </c>
      <c r="G38" s="1">
        <v>1.8</v>
      </c>
      <c r="H38" s="32">
        <v>100</v>
      </c>
      <c r="I38" s="34">
        <v>100</v>
      </c>
      <c r="J38" s="4">
        <v>0</v>
      </c>
      <c r="K38">
        <f t="shared" si="4"/>
        <v>0</v>
      </c>
      <c r="L38">
        <f t="shared" si="5"/>
        <v>0</v>
      </c>
      <c r="M38">
        <f t="shared" si="5"/>
        <v>0</v>
      </c>
      <c r="N38">
        <f t="shared" si="5"/>
        <v>0</v>
      </c>
      <c r="O38">
        <f t="shared" si="5"/>
        <v>0</v>
      </c>
      <c r="P38" s="9">
        <f t="shared" si="5"/>
        <v>0</v>
      </c>
    </row>
    <row r="39" spans="1:16" x14ac:dyDescent="0.3">
      <c r="A39" s="1" t="s">
        <v>36</v>
      </c>
      <c r="B39" s="1">
        <v>43</v>
      </c>
      <c r="C39" s="1">
        <v>0.8</v>
      </c>
      <c r="D39" s="1">
        <v>0</v>
      </c>
      <c r="E39" s="1">
        <v>0</v>
      </c>
      <c r="F39" s="1">
        <v>9.9</v>
      </c>
      <c r="G39" s="1">
        <v>1.8</v>
      </c>
      <c r="H39" s="33">
        <v>400</v>
      </c>
      <c r="I39" s="34">
        <v>100</v>
      </c>
      <c r="J39" s="4">
        <v>0</v>
      </c>
      <c r="K39">
        <f t="shared" si="4"/>
        <v>0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0</v>
      </c>
      <c r="P39" s="9">
        <f t="shared" si="5"/>
        <v>0</v>
      </c>
    </row>
    <row r="40" spans="1:16" x14ac:dyDescent="0.3">
      <c r="A40" s="1" t="s">
        <v>37</v>
      </c>
      <c r="B40" s="1">
        <v>38</v>
      </c>
      <c r="C40" s="1">
        <v>0.9</v>
      </c>
      <c r="D40" s="1">
        <v>0</v>
      </c>
      <c r="E40" s="1">
        <v>0</v>
      </c>
      <c r="F40" s="1">
        <v>8.4</v>
      </c>
      <c r="G40" s="1">
        <v>2.2000000000000002</v>
      </c>
      <c r="H40" s="13"/>
      <c r="I40" s="34">
        <v>100</v>
      </c>
      <c r="J40" s="4">
        <v>0</v>
      </c>
      <c r="K40">
        <f t="shared" si="4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 s="9">
        <f t="shared" si="5"/>
        <v>0</v>
      </c>
    </row>
    <row r="41" spans="1:16" x14ac:dyDescent="0.3">
      <c r="A41" s="1" t="s">
        <v>38</v>
      </c>
      <c r="B41" s="1">
        <v>41</v>
      </c>
      <c r="C41" s="1">
        <v>1.8</v>
      </c>
      <c r="D41" s="1">
        <v>0</v>
      </c>
      <c r="E41" s="1">
        <v>0</v>
      </c>
      <c r="F41" s="1">
        <v>8.1</v>
      </c>
      <c r="G41" s="1">
        <v>2.2000000000000002</v>
      </c>
      <c r="H41" s="13"/>
      <c r="I41" s="34">
        <v>100</v>
      </c>
      <c r="J41" s="4">
        <v>0</v>
      </c>
      <c r="K41">
        <f t="shared" si="4"/>
        <v>0</v>
      </c>
      <c r="L41">
        <f t="shared" si="5"/>
        <v>0</v>
      </c>
      <c r="M41">
        <f t="shared" si="5"/>
        <v>0</v>
      </c>
      <c r="N41">
        <f t="shared" si="5"/>
        <v>0</v>
      </c>
      <c r="O41">
        <f t="shared" si="5"/>
        <v>0</v>
      </c>
      <c r="P41" s="9">
        <f t="shared" si="5"/>
        <v>0</v>
      </c>
    </row>
    <row r="42" spans="1:16" x14ac:dyDescent="0.3">
      <c r="A42" s="1" t="s">
        <v>39</v>
      </c>
      <c r="B42" s="1">
        <v>69</v>
      </c>
      <c r="C42" s="1">
        <v>0.4</v>
      </c>
      <c r="D42" s="1">
        <v>0</v>
      </c>
      <c r="E42" s="1">
        <v>0</v>
      </c>
      <c r="F42" s="1">
        <v>17.5</v>
      </c>
      <c r="G42" s="1">
        <v>1.6</v>
      </c>
      <c r="H42" s="13"/>
      <c r="I42" s="34">
        <v>100</v>
      </c>
      <c r="J42" s="4">
        <v>0</v>
      </c>
      <c r="K42">
        <f t="shared" si="4"/>
        <v>0</v>
      </c>
      <c r="L42">
        <f t="shared" si="5"/>
        <v>0</v>
      </c>
      <c r="M42">
        <f t="shared" si="5"/>
        <v>0</v>
      </c>
      <c r="N42">
        <f t="shared" si="5"/>
        <v>0</v>
      </c>
      <c r="O42">
        <f t="shared" si="5"/>
        <v>0</v>
      </c>
      <c r="P42" s="9">
        <f t="shared" si="5"/>
        <v>0</v>
      </c>
    </row>
    <row r="43" spans="1:16" x14ac:dyDescent="0.3">
      <c r="A43" s="1" t="s">
        <v>40</v>
      </c>
      <c r="B43" s="1">
        <v>25</v>
      </c>
      <c r="C43" s="1">
        <v>3.2</v>
      </c>
      <c r="D43" s="1">
        <v>0</v>
      </c>
      <c r="E43" s="1">
        <v>0.7</v>
      </c>
      <c r="F43" s="1">
        <v>1.6</v>
      </c>
      <c r="G43" s="1">
        <v>6.8</v>
      </c>
      <c r="I43" s="13">
        <v>50</v>
      </c>
      <c r="J43" s="4">
        <v>0</v>
      </c>
      <c r="K43">
        <f t="shared" si="4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 s="9">
        <f t="shared" si="5"/>
        <v>0</v>
      </c>
    </row>
    <row r="44" spans="1:16" x14ac:dyDescent="0.3">
      <c r="A44" s="1" t="s">
        <v>41</v>
      </c>
      <c r="B44" s="1">
        <v>704</v>
      </c>
      <c r="C44" s="1">
        <v>16.100000000000001</v>
      </c>
      <c r="D44" s="1">
        <v>0</v>
      </c>
      <c r="E44" s="1">
        <v>66.900000000000006</v>
      </c>
      <c r="F44" s="1">
        <v>9.9</v>
      </c>
      <c r="G44" s="1">
        <v>4</v>
      </c>
      <c r="I44" s="13">
        <v>30</v>
      </c>
      <c r="J44" s="4">
        <v>0</v>
      </c>
      <c r="K44">
        <f t="shared" si="4"/>
        <v>0</v>
      </c>
      <c r="L44">
        <f t="shared" si="5"/>
        <v>0</v>
      </c>
      <c r="M44">
        <f t="shared" si="5"/>
        <v>0</v>
      </c>
      <c r="N44">
        <f t="shared" si="5"/>
        <v>0</v>
      </c>
      <c r="O44">
        <f t="shared" si="5"/>
        <v>0</v>
      </c>
      <c r="P44" s="9">
        <f t="shared" si="5"/>
        <v>0</v>
      </c>
    </row>
    <row r="47" spans="1:16" x14ac:dyDescent="0.3">
      <c r="J47">
        <f>COUNTIF(J7:J44,"&gt;0")</f>
        <v>5</v>
      </c>
    </row>
  </sheetData>
  <scenarios current="1">
    <scenario name="123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  <scenario name="124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</scenarios>
  <mergeCells count="5">
    <mergeCell ref="I1:J2"/>
    <mergeCell ref="J4:P4"/>
    <mergeCell ref="A5:A6"/>
    <mergeCell ref="B5:G5"/>
    <mergeCell ref="R6:Y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6" workbookViewId="0">
      <selection activeCell="H38" sqref="H38:H39"/>
    </sheetView>
  </sheetViews>
  <sheetFormatPr defaultRowHeight="14.4" x14ac:dyDescent="0.3"/>
  <cols>
    <col min="1" max="1" width="41.6640625" customWidth="1"/>
    <col min="4" max="4" width="8.5546875" bestFit="1" customWidth="1"/>
    <col min="5" max="5" width="8" bestFit="1" customWidth="1"/>
    <col min="6" max="6" width="8.5546875" bestFit="1" customWidth="1"/>
    <col min="7" max="7" width="8.5546875" customWidth="1"/>
    <col min="8" max="8" width="7.5546875" style="9" customWidth="1"/>
    <col min="9" max="9" width="6" style="10" customWidth="1"/>
    <col min="11" max="16" width="7.5546875" customWidth="1"/>
    <col min="17" max="17" width="3.6640625" customWidth="1"/>
    <col min="18" max="24" width="5.88671875" customWidth="1"/>
  </cols>
  <sheetData>
    <row r="1" spans="1:21" x14ac:dyDescent="0.3">
      <c r="B1" s="5" t="s">
        <v>42</v>
      </c>
      <c r="C1" s="5"/>
      <c r="D1" s="5"/>
      <c r="E1" s="5"/>
      <c r="F1" s="5"/>
      <c r="G1" s="11"/>
      <c r="I1" s="48" t="s">
        <v>94</v>
      </c>
      <c r="J1" s="48"/>
      <c r="K1" s="27" t="s">
        <v>91</v>
      </c>
      <c r="L1" s="28">
        <v>3.38</v>
      </c>
      <c r="M1" s="28">
        <v>8.4600000000000009</v>
      </c>
      <c r="N1" s="28">
        <v>8.4600000000000009</v>
      </c>
      <c r="O1" s="28">
        <v>3.58</v>
      </c>
      <c r="P1" s="29">
        <v>0</v>
      </c>
    </row>
    <row r="2" spans="1:21" ht="20.399999999999999" x14ac:dyDescent="0.3">
      <c r="B2" s="6" t="s">
        <v>2</v>
      </c>
      <c r="C2" s="6" t="s">
        <v>3</v>
      </c>
      <c r="D2" s="6" t="s">
        <v>82</v>
      </c>
      <c r="E2" s="6" t="s">
        <v>83</v>
      </c>
      <c r="F2" s="6" t="s">
        <v>4</v>
      </c>
      <c r="G2" s="14" t="s">
        <v>89</v>
      </c>
      <c r="H2" s="7"/>
      <c r="I2" s="48"/>
      <c r="J2" s="48"/>
    </row>
    <row r="3" spans="1:21" x14ac:dyDescent="0.3">
      <c r="B3" s="3">
        <f>SUMPRODUCT(C3:G3,L1:P1)</f>
        <v>2100.8000000000002</v>
      </c>
      <c r="C3" s="3">
        <v>40</v>
      </c>
      <c r="D3" s="3">
        <v>40</v>
      </c>
      <c r="E3" s="3">
        <v>40</v>
      </c>
      <c r="F3" s="3">
        <v>360</v>
      </c>
      <c r="G3" s="3">
        <v>20</v>
      </c>
      <c r="H3" s="8"/>
      <c r="I3" s="8"/>
      <c r="R3" t="s">
        <v>85</v>
      </c>
    </row>
    <row r="4" spans="1:21" x14ac:dyDescent="0.3">
      <c r="A4" s="16" t="s">
        <v>44</v>
      </c>
      <c r="B4" s="26">
        <f>B3*1.1</f>
        <v>2310.8800000000006</v>
      </c>
      <c r="C4" s="26">
        <f t="shared" ref="C4:G4" si="0">C3*1.1</f>
        <v>44</v>
      </c>
      <c r="D4" s="26">
        <f t="shared" si="0"/>
        <v>44</v>
      </c>
      <c r="E4" s="26">
        <f t="shared" si="0"/>
        <v>44</v>
      </c>
      <c r="F4" s="26">
        <f t="shared" si="0"/>
        <v>396.00000000000006</v>
      </c>
      <c r="G4" s="26">
        <f t="shared" si="0"/>
        <v>22</v>
      </c>
      <c r="J4" s="47" t="s">
        <v>43</v>
      </c>
      <c r="K4" s="47"/>
      <c r="L4" s="47"/>
      <c r="M4" s="47"/>
      <c r="N4" s="47"/>
      <c r="O4" s="47"/>
      <c r="P4" s="47"/>
      <c r="R4" t="s">
        <v>90</v>
      </c>
    </row>
    <row r="5" spans="1:21" ht="15.6" customHeight="1" x14ac:dyDescent="0.3">
      <c r="A5" s="40" t="s">
        <v>0</v>
      </c>
      <c r="B5" s="45" t="s">
        <v>1</v>
      </c>
      <c r="C5" s="46"/>
      <c r="D5" s="46"/>
      <c r="E5" s="46"/>
      <c r="F5" s="46"/>
      <c r="G5" s="46"/>
      <c r="H5" s="12"/>
      <c r="I5" s="12"/>
      <c r="J5" s="15">
        <f t="shared" ref="J5:P5" si="1">SUM(J7:J42)</f>
        <v>1045.2954076228443</v>
      </c>
      <c r="K5" s="15">
        <f t="shared" si="1"/>
        <v>2114.3199995188115</v>
      </c>
      <c r="L5" s="15">
        <f t="shared" si="1"/>
        <v>44.000000056677379</v>
      </c>
      <c r="M5" s="15">
        <f t="shared" si="1"/>
        <v>39.999999999024837</v>
      </c>
      <c r="N5" s="15">
        <f t="shared" si="1"/>
        <v>39.999999983665909</v>
      </c>
      <c r="O5" s="15">
        <f t="shared" si="1"/>
        <v>359.99999985298291</v>
      </c>
      <c r="P5" s="15">
        <f t="shared" si="1"/>
        <v>20.000000003115534</v>
      </c>
    </row>
    <row r="6" spans="1:21" ht="26.25" customHeight="1" x14ac:dyDescent="0.3">
      <c r="A6" s="40"/>
      <c r="B6" s="30" t="s">
        <v>2</v>
      </c>
      <c r="C6" s="30" t="s">
        <v>3</v>
      </c>
      <c r="D6" s="30" t="s">
        <v>82</v>
      </c>
      <c r="E6" s="30" t="s">
        <v>83</v>
      </c>
      <c r="F6" s="30" t="s">
        <v>4</v>
      </c>
      <c r="G6" s="30" t="s">
        <v>80</v>
      </c>
      <c r="H6" s="19"/>
      <c r="I6" s="7" t="s">
        <v>86</v>
      </c>
      <c r="J6" s="14" t="s">
        <v>84</v>
      </c>
      <c r="K6" s="6" t="str">
        <f>B2</f>
        <v>энергия, ккал</v>
      </c>
      <c r="L6" s="6" t="str">
        <f t="shared" ref="L6:P6" si="2">C2</f>
        <v>белки, г</v>
      </c>
      <c r="M6" s="6" t="str">
        <f t="shared" si="2"/>
        <v>жиры жив, г</v>
      </c>
      <c r="N6" s="6" t="str">
        <f t="shared" si="2"/>
        <v>жиры раст, г</v>
      </c>
      <c r="O6" s="6" t="str">
        <f t="shared" si="2"/>
        <v>углеводы, г</v>
      </c>
      <c r="P6" s="6" t="str">
        <f t="shared" si="2"/>
        <v>пищ.волокна, г</v>
      </c>
      <c r="S6" s="7"/>
      <c r="T6" s="7"/>
      <c r="U6" s="7"/>
    </row>
    <row r="7" spans="1:21" x14ac:dyDescent="0.3">
      <c r="A7" s="1" t="s">
        <v>5</v>
      </c>
      <c r="B7" s="1">
        <v>190</v>
      </c>
      <c r="C7" s="1">
        <v>6.5</v>
      </c>
      <c r="D7" s="1">
        <v>0</v>
      </c>
      <c r="E7" s="1">
        <v>1</v>
      </c>
      <c r="F7" s="1">
        <v>40.1</v>
      </c>
      <c r="G7" s="1">
        <v>8</v>
      </c>
      <c r="H7" s="13">
        <f>SUM(J7:J11)</f>
        <v>240.41412938934178</v>
      </c>
      <c r="I7" s="18">
        <v>100</v>
      </c>
      <c r="J7" s="4">
        <v>80.566938787582032</v>
      </c>
      <c r="K7">
        <f>SUMPRODUCT($L$1:$P$1,L7:P7)</f>
        <v>140.17680545773823</v>
      </c>
      <c r="L7">
        <f>C7*$J7/100</f>
        <v>5.2368510211928321</v>
      </c>
      <c r="M7">
        <f t="shared" ref="M7:P7" si="3">D7*$J7/100</f>
        <v>0</v>
      </c>
      <c r="N7">
        <f t="shared" si="3"/>
        <v>0.80566938787582032</v>
      </c>
      <c r="O7">
        <f t="shared" si="3"/>
        <v>32.307342453820397</v>
      </c>
      <c r="P7" s="9">
        <f t="shared" si="3"/>
        <v>6.4453551030065626</v>
      </c>
    </row>
    <row r="8" spans="1:21" x14ac:dyDescent="0.3">
      <c r="A8" s="1" t="s">
        <v>93</v>
      </c>
      <c r="B8" s="1">
        <v>236</v>
      </c>
      <c r="C8" s="1">
        <v>7.9</v>
      </c>
      <c r="D8" s="1">
        <v>0</v>
      </c>
      <c r="E8" s="1">
        <v>1</v>
      </c>
      <c r="F8" s="1">
        <v>51.9</v>
      </c>
      <c r="G8" s="1">
        <v>4.5999999999999996</v>
      </c>
      <c r="H8" s="32">
        <v>100</v>
      </c>
      <c r="I8" s="18">
        <v>100</v>
      </c>
      <c r="J8" s="4">
        <v>-9.9999999991773336E-7</v>
      </c>
      <c r="K8">
        <f t="shared" ref="K8:K44" si="4">SUMPRODUCT($L$1:$P$1,L8:P8)</f>
        <v>-2.2096399998182206E-6</v>
      </c>
      <c r="L8">
        <f t="shared" ref="L8:L44" si="5">C8*$J8/100</f>
        <v>-7.8999999993500947E-8</v>
      </c>
      <c r="M8">
        <f t="shared" ref="M8:M44" si="6">D8*$J8/100</f>
        <v>0</v>
      </c>
      <c r="N8">
        <f t="shared" ref="N8:N44" si="7">E8*$J8/100</f>
        <v>-9.9999999991773343E-9</v>
      </c>
      <c r="O8">
        <f t="shared" ref="O8:O44" si="8">F8*$J8/100</f>
        <v>-5.1899999995730364E-7</v>
      </c>
      <c r="P8" s="9">
        <f t="shared" ref="P8:P44" si="9">G8*$J8/100</f>
        <v>-4.599999999621573E-8</v>
      </c>
    </row>
    <row r="9" spans="1:21" x14ac:dyDescent="0.3">
      <c r="A9" s="1" t="s">
        <v>6</v>
      </c>
      <c r="B9" s="1">
        <v>288</v>
      </c>
      <c r="C9" s="1">
        <v>7.6</v>
      </c>
      <c r="D9" s="1">
        <v>0</v>
      </c>
      <c r="E9" s="1">
        <v>5</v>
      </c>
      <c r="F9" s="1">
        <v>56.4</v>
      </c>
      <c r="G9" s="1">
        <v>2.25</v>
      </c>
      <c r="H9" s="33">
        <v>300</v>
      </c>
      <c r="I9" s="18">
        <v>100</v>
      </c>
      <c r="J9" s="4">
        <v>100</v>
      </c>
      <c r="K9">
        <f t="shared" si="4"/>
        <v>269.89999999999998</v>
      </c>
      <c r="L9">
        <f t="shared" si="5"/>
        <v>7.6</v>
      </c>
      <c r="M9">
        <f t="shared" si="6"/>
        <v>0</v>
      </c>
      <c r="N9">
        <f t="shared" si="7"/>
        <v>5</v>
      </c>
      <c r="O9">
        <f t="shared" si="8"/>
        <v>56.4</v>
      </c>
      <c r="P9" s="9">
        <f t="shared" si="9"/>
        <v>2.25</v>
      </c>
    </row>
    <row r="10" spans="1:21" x14ac:dyDescent="0.3">
      <c r="A10" s="1" t="s">
        <v>7</v>
      </c>
      <c r="B10" s="1">
        <v>330</v>
      </c>
      <c r="C10" s="1">
        <v>11</v>
      </c>
      <c r="D10" s="1">
        <v>0</v>
      </c>
      <c r="E10" s="1">
        <v>1.3</v>
      </c>
      <c r="F10" s="1">
        <v>73</v>
      </c>
      <c r="G10" s="1">
        <v>4.5</v>
      </c>
      <c r="H10" s="13"/>
      <c r="I10" s="18">
        <v>100</v>
      </c>
      <c r="J10" s="4">
        <v>44.847191601759725</v>
      </c>
      <c r="K10">
        <f t="shared" si="4"/>
        <v>138.81013050193468</v>
      </c>
      <c r="L10">
        <f t="shared" si="5"/>
        <v>4.9331910761935696</v>
      </c>
      <c r="M10">
        <f t="shared" si="6"/>
        <v>0</v>
      </c>
      <c r="N10">
        <f t="shared" si="7"/>
        <v>0.58301349082287646</v>
      </c>
      <c r="O10">
        <f t="shared" si="8"/>
        <v>32.738449869284601</v>
      </c>
      <c r="P10" s="9">
        <f t="shared" si="9"/>
        <v>2.0181236220791878</v>
      </c>
    </row>
    <row r="11" spans="1:21" x14ac:dyDescent="0.3">
      <c r="A11" s="1" t="s">
        <v>8</v>
      </c>
      <c r="B11" s="1">
        <v>424</v>
      </c>
      <c r="C11" s="1">
        <v>5.0999999999999996</v>
      </c>
      <c r="D11" s="1">
        <v>0</v>
      </c>
      <c r="E11" s="1">
        <v>18.5</v>
      </c>
      <c r="F11" s="1">
        <v>62.6</v>
      </c>
      <c r="G11" s="1">
        <v>2.25</v>
      </c>
      <c r="H11" s="13"/>
      <c r="I11" s="18">
        <v>15</v>
      </c>
      <c r="J11" s="4">
        <v>15</v>
      </c>
      <c r="K11">
        <f t="shared" si="4"/>
        <v>59.678399999999996</v>
      </c>
      <c r="L11">
        <f t="shared" si="5"/>
        <v>0.76500000000000001</v>
      </c>
      <c r="M11">
        <f t="shared" si="6"/>
        <v>0</v>
      </c>
      <c r="N11">
        <f t="shared" si="7"/>
        <v>2.7749999999999999</v>
      </c>
      <c r="O11">
        <f t="shared" si="8"/>
        <v>9.39</v>
      </c>
      <c r="P11" s="9">
        <f t="shared" si="9"/>
        <v>0.33750000000000002</v>
      </c>
    </row>
    <row r="12" spans="1:21" x14ac:dyDescent="0.3">
      <c r="A12" s="1" t="s">
        <v>9</v>
      </c>
      <c r="B12" s="1">
        <v>329</v>
      </c>
      <c r="C12" s="1">
        <v>12.6</v>
      </c>
      <c r="D12" s="1">
        <v>0</v>
      </c>
      <c r="E12" s="1">
        <v>2.6</v>
      </c>
      <c r="F12" s="1">
        <v>68</v>
      </c>
      <c r="G12" s="1">
        <v>2.7</v>
      </c>
      <c r="H12" s="13">
        <f>SUM(J12:J16)</f>
        <v>184.88127823350243</v>
      </c>
      <c r="I12" s="34">
        <v>100</v>
      </c>
      <c r="J12" s="4">
        <v>0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0</v>
      </c>
      <c r="O12">
        <f t="shared" si="8"/>
        <v>0</v>
      </c>
      <c r="P12" s="9">
        <f t="shared" si="9"/>
        <v>0</v>
      </c>
    </row>
    <row r="13" spans="1:21" x14ac:dyDescent="0.3">
      <c r="A13" s="1" t="s">
        <v>10</v>
      </c>
      <c r="B13" s="1">
        <v>345</v>
      </c>
      <c r="C13" s="1">
        <v>11.9</v>
      </c>
      <c r="D13" s="1">
        <v>0</v>
      </c>
      <c r="E13" s="1">
        <v>5.8</v>
      </c>
      <c r="F13" s="1">
        <v>65.400000000000006</v>
      </c>
      <c r="G13" s="1">
        <v>1.9</v>
      </c>
      <c r="H13" s="32">
        <v>70</v>
      </c>
      <c r="I13" s="34">
        <v>100</v>
      </c>
      <c r="J13" s="4">
        <v>3.019797030119161</v>
      </c>
      <c r="K13">
        <f t="shared" si="4"/>
        <v>9.7666879507519937</v>
      </c>
      <c r="L13">
        <f t="shared" si="5"/>
        <v>0.35935584658418018</v>
      </c>
      <c r="M13">
        <f t="shared" si="6"/>
        <v>0</v>
      </c>
      <c r="N13">
        <f t="shared" si="7"/>
        <v>0.17514822774691133</v>
      </c>
      <c r="O13">
        <f t="shared" si="8"/>
        <v>1.9749472576979314</v>
      </c>
      <c r="P13" s="9">
        <f t="shared" si="9"/>
        <v>5.7376143572264053E-2</v>
      </c>
    </row>
    <row r="14" spans="1:21" x14ac:dyDescent="0.3">
      <c r="A14" s="1" t="s">
        <v>11</v>
      </c>
      <c r="B14" s="1">
        <v>334</v>
      </c>
      <c r="C14" s="1">
        <v>12</v>
      </c>
      <c r="D14" s="1">
        <v>0</v>
      </c>
      <c r="E14" s="1">
        <v>2.9</v>
      </c>
      <c r="F14" s="1">
        <v>69.3</v>
      </c>
      <c r="G14" s="1">
        <v>1.7</v>
      </c>
      <c r="H14" s="33">
        <v>250</v>
      </c>
      <c r="I14" s="34">
        <v>100</v>
      </c>
      <c r="J14" s="4">
        <v>0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0</v>
      </c>
      <c r="O14">
        <f t="shared" si="8"/>
        <v>0</v>
      </c>
      <c r="P14" s="9">
        <f t="shared" si="9"/>
        <v>0</v>
      </c>
    </row>
    <row r="15" spans="1:21" x14ac:dyDescent="0.3">
      <c r="A15" s="1" t="s">
        <v>12</v>
      </c>
      <c r="B15" s="1">
        <v>323</v>
      </c>
      <c r="C15" s="1">
        <v>7</v>
      </c>
      <c r="D15" s="1">
        <v>0</v>
      </c>
      <c r="E15" s="1">
        <v>0.6</v>
      </c>
      <c r="F15" s="1">
        <v>77.3</v>
      </c>
      <c r="G15" s="1">
        <v>1.7</v>
      </c>
      <c r="H15" s="13"/>
      <c r="I15" s="34">
        <v>100</v>
      </c>
      <c r="J15" s="4">
        <v>81.861481203383278</v>
      </c>
      <c r="K15">
        <f t="shared" si="4"/>
        <v>250.06226663197492</v>
      </c>
      <c r="L15">
        <f t="shared" si="5"/>
        <v>5.7303036842368291</v>
      </c>
      <c r="M15">
        <f t="shared" si="6"/>
        <v>0</v>
      </c>
      <c r="N15">
        <f t="shared" si="7"/>
        <v>0.49116888722029961</v>
      </c>
      <c r="O15">
        <f t="shared" si="8"/>
        <v>63.278924970215279</v>
      </c>
      <c r="P15" s="9">
        <f t="shared" si="9"/>
        <v>1.3916451804575158</v>
      </c>
    </row>
    <row r="16" spans="1:21" x14ac:dyDescent="0.3">
      <c r="A16" s="20" t="s">
        <v>13</v>
      </c>
      <c r="B16" s="1">
        <v>10.4</v>
      </c>
      <c r="C16" s="1">
        <v>0.9</v>
      </c>
      <c r="D16" s="1">
        <v>0</v>
      </c>
      <c r="E16" s="1">
        <v>0</v>
      </c>
      <c r="F16" s="1">
        <v>75.2</v>
      </c>
      <c r="G16" s="2">
        <v>1.1000000000000001</v>
      </c>
      <c r="H16" s="13"/>
      <c r="I16" s="34">
        <v>100</v>
      </c>
      <c r="J16" s="4">
        <v>100</v>
      </c>
      <c r="K16">
        <f t="shared" si="4"/>
        <v>272.25799999999998</v>
      </c>
      <c r="L16">
        <f t="shared" si="5"/>
        <v>0.9</v>
      </c>
      <c r="M16">
        <f t="shared" si="6"/>
        <v>0</v>
      </c>
      <c r="N16">
        <f t="shared" si="7"/>
        <v>0</v>
      </c>
      <c r="O16">
        <f t="shared" si="8"/>
        <v>75.2</v>
      </c>
      <c r="P16" s="9">
        <f t="shared" si="9"/>
        <v>1.1000000000000001</v>
      </c>
    </row>
    <row r="17" spans="1:16" x14ac:dyDescent="0.3">
      <c r="A17" s="1" t="s">
        <v>14</v>
      </c>
      <c r="B17" s="1">
        <v>375</v>
      </c>
      <c r="C17" s="1">
        <v>0</v>
      </c>
      <c r="D17" s="1">
        <v>0</v>
      </c>
      <c r="E17" s="1">
        <v>0</v>
      </c>
      <c r="F17" s="1">
        <v>99.9</v>
      </c>
      <c r="G17" s="2">
        <v>0</v>
      </c>
      <c r="H17" s="13"/>
      <c r="I17" s="13">
        <v>20</v>
      </c>
      <c r="J17" s="4">
        <v>20</v>
      </c>
      <c r="K17">
        <f t="shared" si="4"/>
        <v>71.528400000000005</v>
      </c>
      <c r="L17">
        <f t="shared" si="5"/>
        <v>0</v>
      </c>
      <c r="M17">
        <f t="shared" si="6"/>
        <v>0</v>
      </c>
      <c r="N17">
        <f t="shared" si="7"/>
        <v>0</v>
      </c>
      <c r="O17">
        <f t="shared" si="8"/>
        <v>19.98</v>
      </c>
      <c r="P17" s="9">
        <f t="shared" si="9"/>
        <v>0</v>
      </c>
    </row>
    <row r="18" spans="1:16" x14ac:dyDescent="0.3">
      <c r="A18" s="1" t="s">
        <v>16</v>
      </c>
      <c r="B18" s="1">
        <v>899</v>
      </c>
      <c r="C18" s="1">
        <v>0</v>
      </c>
      <c r="D18" s="1">
        <v>0</v>
      </c>
      <c r="E18" s="1">
        <v>99.9</v>
      </c>
      <c r="F18" s="1">
        <v>0</v>
      </c>
      <c r="G18" s="2">
        <v>0</v>
      </c>
      <c r="H18" s="13"/>
      <c r="I18" s="13">
        <v>30</v>
      </c>
      <c r="J18" s="4">
        <v>30</v>
      </c>
      <c r="K18">
        <f t="shared" ref="K18" si="10">SUMPRODUCT($L$1:$P$1,L18:P18)</f>
        <v>253.54620000000003</v>
      </c>
      <c r="L18">
        <f t="shared" ref="L18" si="11">C18*$J18/100</f>
        <v>0</v>
      </c>
      <c r="M18">
        <f t="shared" ref="M18" si="12">D18*$J18/100</f>
        <v>0</v>
      </c>
      <c r="N18">
        <f t="shared" ref="N18" si="13">E18*$J18/100</f>
        <v>29.97</v>
      </c>
      <c r="O18">
        <f t="shared" ref="O18" si="14">F18*$J18/100</f>
        <v>0</v>
      </c>
      <c r="P18" s="9">
        <f t="shared" ref="P18" si="15">G18*$J18/100</f>
        <v>0</v>
      </c>
    </row>
    <row r="19" spans="1:16" x14ac:dyDescent="0.3">
      <c r="A19" s="1" t="s">
        <v>15</v>
      </c>
      <c r="B19" s="1">
        <v>748</v>
      </c>
      <c r="C19" s="1">
        <v>0.6</v>
      </c>
      <c r="D19" s="1">
        <v>82.5</v>
      </c>
      <c r="E19" s="1">
        <v>0</v>
      </c>
      <c r="F19" s="1">
        <v>0.9</v>
      </c>
      <c r="G19" s="2">
        <v>0</v>
      </c>
      <c r="H19" s="13">
        <f>SUM(J19:J25)</f>
        <v>200.00000000000003</v>
      </c>
      <c r="I19" s="18">
        <v>20</v>
      </c>
      <c r="J19" s="4">
        <v>20</v>
      </c>
      <c r="K19">
        <f t="shared" si="4"/>
        <v>140.63999999999999</v>
      </c>
      <c r="L19">
        <f t="shared" si="5"/>
        <v>0.12</v>
      </c>
      <c r="M19">
        <f t="shared" si="6"/>
        <v>16.5</v>
      </c>
      <c r="N19">
        <f t="shared" si="7"/>
        <v>0</v>
      </c>
      <c r="O19">
        <f t="shared" si="8"/>
        <v>0.18</v>
      </c>
      <c r="P19" s="9">
        <f t="shared" si="9"/>
        <v>0</v>
      </c>
    </row>
    <row r="20" spans="1:16" x14ac:dyDescent="0.3">
      <c r="A20" s="1" t="s">
        <v>17</v>
      </c>
      <c r="B20" s="1">
        <v>58</v>
      </c>
      <c r="C20" s="1">
        <v>2.8</v>
      </c>
      <c r="D20" s="1">
        <v>3.2</v>
      </c>
      <c r="E20" s="1">
        <v>0</v>
      </c>
      <c r="F20" s="1">
        <v>4.7</v>
      </c>
      <c r="G20" s="2">
        <v>0</v>
      </c>
      <c r="H20" s="32">
        <v>200</v>
      </c>
      <c r="I20" s="18">
        <v>250</v>
      </c>
      <c r="J20" s="4">
        <v>132.64925373498201</v>
      </c>
      <c r="K20">
        <f t="shared" si="4"/>
        <v>70.78429477806111</v>
      </c>
      <c r="L20">
        <f t="shared" si="5"/>
        <v>3.7141791045794963</v>
      </c>
      <c r="M20">
        <f t="shared" si="6"/>
        <v>4.2447761195194245</v>
      </c>
      <c r="N20">
        <f t="shared" si="7"/>
        <v>0</v>
      </c>
      <c r="O20">
        <f t="shared" si="8"/>
        <v>6.234514925544155</v>
      </c>
      <c r="P20" s="9">
        <f t="shared" si="9"/>
        <v>0</v>
      </c>
    </row>
    <row r="21" spans="1:16" x14ac:dyDescent="0.3">
      <c r="A21" s="1" t="s">
        <v>18</v>
      </c>
      <c r="B21" s="1">
        <v>59</v>
      </c>
      <c r="C21" s="1">
        <v>2.8</v>
      </c>
      <c r="D21" s="1">
        <v>3.2</v>
      </c>
      <c r="E21" s="1">
        <v>0</v>
      </c>
      <c r="F21" s="1">
        <v>4.0999999999999996</v>
      </c>
      <c r="G21" s="2">
        <v>0</v>
      </c>
      <c r="H21" s="33">
        <v>700</v>
      </c>
      <c r="I21" s="18">
        <v>250</v>
      </c>
      <c r="J21" s="4">
        <v>0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0</v>
      </c>
      <c r="O21">
        <f t="shared" si="8"/>
        <v>0</v>
      </c>
      <c r="P21" s="9">
        <f t="shared" si="9"/>
        <v>0</v>
      </c>
    </row>
    <row r="22" spans="1:16" x14ac:dyDescent="0.3">
      <c r="A22" s="1" t="s">
        <v>19</v>
      </c>
      <c r="B22" s="1">
        <v>400</v>
      </c>
      <c r="C22" s="1">
        <v>25.3</v>
      </c>
      <c r="D22" s="1">
        <v>32.200000000000003</v>
      </c>
      <c r="E22" s="1">
        <v>0</v>
      </c>
      <c r="F22" s="1">
        <v>0</v>
      </c>
      <c r="G22" s="2">
        <v>0</v>
      </c>
      <c r="H22" s="13"/>
      <c r="I22" s="18">
        <v>100</v>
      </c>
      <c r="J22" s="4">
        <v>0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0</v>
      </c>
      <c r="O22">
        <f t="shared" si="8"/>
        <v>0</v>
      </c>
      <c r="P22" s="9">
        <f t="shared" si="9"/>
        <v>0</v>
      </c>
    </row>
    <row r="23" spans="1:16" x14ac:dyDescent="0.3">
      <c r="A23" s="1" t="s">
        <v>20</v>
      </c>
      <c r="B23" s="1">
        <v>293</v>
      </c>
      <c r="C23" s="1">
        <v>2.6</v>
      </c>
      <c r="D23" s="1">
        <v>30</v>
      </c>
      <c r="E23" s="1">
        <v>0</v>
      </c>
      <c r="F23" s="1">
        <v>2.8</v>
      </c>
      <c r="G23" s="2">
        <v>0</v>
      </c>
      <c r="H23" s="13"/>
      <c r="I23" s="18">
        <v>50</v>
      </c>
      <c r="J23" s="4">
        <v>27.350746265018017</v>
      </c>
      <c r="K23">
        <f t="shared" si="4"/>
        <v>74.561416407990919</v>
      </c>
      <c r="L23">
        <f t="shared" si="5"/>
        <v>0.71111940289046838</v>
      </c>
      <c r="M23">
        <f t="shared" si="6"/>
        <v>8.2052238795054055</v>
      </c>
      <c r="N23">
        <f t="shared" si="7"/>
        <v>0</v>
      </c>
      <c r="O23">
        <f t="shared" si="8"/>
        <v>0.76582089542050436</v>
      </c>
      <c r="P23" s="9">
        <f t="shared" si="9"/>
        <v>0</v>
      </c>
    </row>
    <row r="24" spans="1:16" x14ac:dyDescent="0.3">
      <c r="A24" s="1" t="s">
        <v>21</v>
      </c>
      <c r="B24" s="1">
        <v>86</v>
      </c>
      <c r="C24" s="1">
        <v>18</v>
      </c>
      <c r="D24" s="1">
        <v>0.6</v>
      </c>
      <c r="E24" s="1">
        <v>0</v>
      </c>
      <c r="F24" s="1">
        <v>1.5</v>
      </c>
      <c r="G24" s="2">
        <v>0</v>
      </c>
      <c r="H24" s="13"/>
      <c r="I24" s="18">
        <v>200</v>
      </c>
      <c r="J24" s="4">
        <v>0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0</v>
      </c>
      <c r="O24">
        <f t="shared" si="8"/>
        <v>0</v>
      </c>
      <c r="P24" s="9">
        <f t="shared" si="9"/>
        <v>0</v>
      </c>
    </row>
    <row r="25" spans="1:16" x14ac:dyDescent="0.3">
      <c r="A25" s="1" t="s">
        <v>22</v>
      </c>
      <c r="B25" s="1">
        <v>226</v>
      </c>
      <c r="C25" s="1">
        <v>3.2</v>
      </c>
      <c r="D25" s="1">
        <v>15</v>
      </c>
      <c r="E25" s="1">
        <v>0</v>
      </c>
      <c r="F25" s="1">
        <v>20.8</v>
      </c>
      <c r="G25" s="2">
        <v>0</v>
      </c>
      <c r="H25" s="13"/>
      <c r="I25" s="18">
        <v>20</v>
      </c>
      <c r="J25" s="4">
        <v>20</v>
      </c>
      <c r="K25">
        <f t="shared" si="4"/>
        <v>42.436000000000007</v>
      </c>
      <c r="L25">
        <f t="shared" si="5"/>
        <v>0.64</v>
      </c>
      <c r="M25">
        <f t="shared" si="6"/>
        <v>3</v>
      </c>
      <c r="N25">
        <f t="shared" si="7"/>
        <v>0</v>
      </c>
      <c r="O25">
        <f t="shared" si="8"/>
        <v>4.16</v>
      </c>
      <c r="P25" s="9">
        <f t="shared" si="9"/>
        <v>0</v>
      </c>
    </row>
    <row r="26" spans="1:16" x14ac:dyDescent="0.3">
      <c r="A26" s="1" t="s">
        <v>23</v>
      </c>
      <c r="B26" s="1">
        <v>157</v>
      </c>
      <c r="C26" s="1">
        <v>12.7</v>
      </c>
      <c r="D26" s="1">
        <v>11.5</v>
      </c>
      <c r="E26" s="1">
        <v>0</v>
      </c>
      <c r="F26" s="1">
        <v>0.7</v>
      </c>
      <c r="G26" s="2">
        <v>0</v>
      </c>
      <c r="H26" s="13">
        <f>SUM(J26:J30)</f>
        <v>70.000000000000014</v>
      </c>
      <c r="I26" s="34">
        <v>100</v>
      </c>
      <c r="J26" s="4">
        <v>70.000000000000014</v>
      </c>
      <c r="K26">
        <f t="shared" si="4"/>
        <v>99.905400000000014</v>
      </c>
      <c r="L26">
        <f t="shared" si="5"/>
        <v>8.89</v>
      </c>
      <c r="M26">
        <f t="shared" si="6"/>
        <v>8.0500000000000007</v>
      </c>
      <c r="N26">
        <f t="shared" si="7"/>
        <v>0</v>
      </c>
      <c r="O26">
        <f t="shared" si="8"/>
        <v>0.49000000000000005</v>
      </c>
      <c r="P26" s="9">
        <f t="shared" si="9"/>
        <v>0</v>
      </c>
    </row>
    <row r="27" spans="1:16" x14ac:dyDescent="0.3">
      <c r="A27" s="1" t="s">
        <v>24</v>
      </c>
      <c r="B27" s="1">
        <v>187</v>
      </c>
      <c r="C27" s="1">
        <v>18.899999999999999</v>
      </c>
      <c r="D27" s="1">
        <v>12.4</v>
      </c>
      <c r="E27" s="1">
        <v>0</v>
      </c>
      <c r="F27" s="1">
        <v>0</v>
      </c>
      <c r="G27" s="2">
        <v>0</v>
      </c>
      <c r="H27" s="32">
        <v>70</v>
      </c>
      <c r="I27" s="34">
        <v>150</v>
      </c>
      <c r="J27" s="4">
        <v>0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0</v>
      </c>
      <c r="O27">
        <f t="shared" si="8"/>
        <v>0</v>
      </c>
      <c r="P27" s="9">
        <f t="shared" si="9"/>
        <v>0</v>
      </c>
    </row>
    <row r="28" spans="1:16" x14ac:dyDescent="0.3">
      <c r="A28" s="1" t="s">
        <v>25</v>
      </c>
      <c r="B28" s="1">
        <v>241</v>
      </c>
      <c r="C28" s="1">
        <v>18.2</v>
      </c>
      <c r="D28" s="1">
        <v>18.399999999999999</v>
      </c>
      <c r="E28" s="1">
        <v>0</v>
      </c>
      <c r="F28" s="1">
        <v>0.7</v>
      </c>
      <c r="G28" s="2">
        <v>0</v>
      </c>
      <c r="H28" s="33">
        <v>200</v>
      </c>
      <c r="I28" s="34">
        <v>150</v>
      </c>
      <c r="J28" s="4">
        <v>0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0</v>
      </c>
      <c r="O28">
        <f t="shared" si="8"/>
        <v>0</v>
      </c>
      <c r="P28" s="9">
        <f t="shared" si="9"/>
        <v>0</v>
      </c>
    </row>
    <row r="29" spans="1:16" x14ac:dyDescent="0.3">
      <c r="A29" s="1" t="s">
        <v>26</v>
      </c>
      <c r="B29" s="1">
        <v>115</v>
      </c>
      <c r="C29" s="1">
        <v>26</v>
      </c>
      <c r="D29" s="1">
        <v>1.2</v>
      </c>
      <c r="E29" s="1">
        <v>0</v>
      </c>
      <c r="F29" s="1">
        <v>0</v>
      </c>
      <c r="G29" s="2">
        <v>0</v>
      </c>
      <c r="H29" s="13"/>
      <c r="I29" s="34">
        <v>150</v>
      </c>
      <c r="J29" s="4">
        <v>0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0</v>
      </c>
      <c r="O29">
        <f t="shared" si="8"/>
        <v>0</v>
      </c>
      <c r="P29" s="9">
        <f t="shared" si="9"/>
        <v>0</v>
      </c>
    </row>
    <row r="30" spans="1:16" x14ac:dyDescent="0.3">
      <c r="A30" s="1" t="s">
        <v>27</v>
      </c>
      <c r="B30" s="1">
        <v>203</v>
      </c>
      <c r="C30" s="1">
        <v>28.9</v>
      </c>
      <c r="D30" s="1">
        <v>9.6999999999999993</v>
      </c>
      <c r="E30" s="1">
        <v>0</v>
      </c>
      <c r="F30" s="1">
        <v>0</v>
      </c>
      <c r="G30" s="2">
        <v>0</v>
      </c>
      <c r="H30" s="13"/>
      <c r="I30" s="34">
        <v>30</v>
      </c>
      <c r="J30" s="4">
        <v>0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0</v>
      </c>
      <c r="O30">
        <f t="shared" si="8"/>
        <v>0</v>
      </c>
      <c r="P30" s="9">
        <f t="shared" si="9"/>
        <v>0</v>
      </c>
    </row>
    <row r="31" spans="1:16" x14ac:dyDescent="0.3">
      <c r="A31" s="1" t="s">
        <v>28</v>
      </c>
      <c r="B31" s="1">
        <v>28</v>
      </c>
      <c r="C31" s="1">
        <v>1.8</v>
      </c>
      <c r="D31" s="1">
        <v>0</v>
      </c>
      <c r="E31" s="1">
        <v>0</v>
      </c>
      <c r="F31" s="1">
        <v>5.4</v>
      </c>
      <c r="G31" s="1">
        <v>2</v>
      </c>
      <c r="H31" s="13">
        <f>SUM(J31:J36)</f>
        <v>199.99999999999997</v>
      </c>
      <c r="I31" s="35">
        <v>200</v>
      </c>
      <c r="J31" s="4">
        <v>0</v>
      </c>
      <c r="K31">
        <f t="shared" si="4"/>
        <v>0</v>
      </c>
      <c r="L31">
        <f t="shared" si="5"/>
        <v>0</v>
      </c>
      <c r="M31">
        <f t="shared" si="6"/>
        <v>0</v>
      </c>
      <c r="N31">
        <f t="shared" si="7"/>
        <v>0</v>
      </c>
      <c r="O31">
        <f t="shared" si="8"/>
        <v>0</v>
      </c>
      <c r="P31" s="9">
        <f t="shared" si="9"/>
        <v>0</v>
      </c>
    </row>
    <row r="32" spans="1:16" x14ac:dyDescent="0.3">
      <c r="A32" s="1" t="s">
        <v>29</v>
      </c>
      <c r="B32" s="1">
        <v>83</v>
      </c>
      <c r="C32" s="1">
        <v>2</v>
      </c>
      <c r="D32" s="1">
        <v>0</v>
      </c>
      <c r="E32" s="1">
        <v>0.1</v>
      </c>
      <c r="F32" s="1">
        <v>19.7</v>
      </c>
      <c r="G32" s="1">
        <v>2.4</v>
      </c>
      <c r="H32" s="32">
        <v>200</v>
      </c>
      <c r="I32" s="35">
        <v>200</v>
      </c>
      <c r="J32" s="4">
        <v>199.99999999999989</v>
      </c>
      <c r="K32">
        <f t="shared" si="4"/>
        <v>156.2639999999999</v>
      </c>
      <c r="L32">
        <f t="shared" si="5"/>
        <v>3.9999999999999978</v>
      </c>
      <c r="M32">
        <f t="shared" si="6"/>
        <v>0</v>
      </c>
      <c r="N32">
        <f t="shared" si="7"/>
        <v>0.1999999999999999</v>
      </c>
      <c r="O32">
        <f t="shared" si="8"/>
        <v>39.399999999999977</v>
      </c>
      <c r="P32" s="9">
        <f t="shared" si="9"/>
        <v>4.7999999999999972</v>
      </c>
    </row>
    <row r="33" spans="1:16" x14ac:dyDescent="0.3">
      <c r="A33" s="1" t="s">
        <v>30</v>
      </c>
      <c r="B33" s="1">
        <v>33</v>
      </c>
      <c r="C33" s="1">
        <v>1.3</v>
      </c>
      <c r="D33" s="1">
        <v>0</v>
      </c>
      <c r="E33" s="1">
        <v>0.1</v>
      </c>
      <c r="F33" s="1">
        <v>7</v>
      </c>
      <c r="G33" s="1">
        <v>2.4</v>
      </c>
      <c r="H33" s="33">
        <v>500</v>
      </c>
      <c r="I33" s="35">
        <v>200</v>
      </c>
      <c r="J33" s="4">
        <v>0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0</v>
      </c>
      <c r="O33">
        <f t="shared" si="8"/>
        <v>0</v>
      </c>
      <c r="P33" s="9">
        <f t="shared" si="9"/>
        <v>0</v>
      </c>
    </row>
    <row r="34" spans="1:16" x14ac:dyDescent="0.3">
      <c r="A34" s="1" t="s">
        <v>31</v>
      </c>
      <c r="B34" s="1">
        <v>72</v>
      </c>
      <c r="C34" s="1">
        <v>5</v>
      </c>
      <c r="D34" s="1">
        <v>0</v>
      </c>
      <c r="E34" s="1">
        <v>0.2</v>
      </c>
      <c r="F34" s="1">
        <v>13.3</v>
      </c>
      <c r="G34" s="1">
        <v>5</v>
      </c>
      <c r="H34" s="13"/>
      <c r="I34" s="35">
        <v>200</v>
      </c>
      <c r="J34" s="4">
        <v>9.2524246572528789E-14</v>
      </c>
      <c r="K34">
        <f t="shared" si="4"/>
        <v>6.125660268580841E-14</v>
      </c>
      <c r="L34">
        <f t="shared" si="5"/>
        <v>4.6262123286264396E-15</v>
      </c>
      <c r="M34">
        <f t="shared" si="6"/>
        <v>0</v>
      </c>
      <c r="N34">
        <f t="shared" si="7"/>
        <v>1.8504849314505757E-16</v>
      </c>
      <c r="O34">
        <f t="shared" si="8"/>
        <v>1.230572479414633E-14</v>
      </c>
      <c r="P34" s="9">
        <f t="shared" si="9"/>
        <v>4.6262123286264396E-15</v>
      </c>
    </row>
    <row r="35" spans="1:16" x14ac:dyDescent="0.3">
      <c r="A35" s="1" t="s">
        <v>32</v>
      </c>
      <c r="B35" s="1">
        <v>15</v>
      </c>
      <c r="C35" s="1">
        <v>0.8</v>
      </c>
      <c r="D35" s="1">
        <v>0</v>
      </c>
      <c r="E35" s="1">
        <v>0</v>
      </c>
      <c r="F35" s="1">
        <v>3</v>
      </c>
      <c r="G35" s="1">
        <v>1.4</v>
      </c>
      <c r="H35" s="13"/>
      <c r="I35" s="35">
        <v>200</v>
      </c>
      <c r="J35" s="4">
        <v>1.7763568394002505E-15</v>
      </c>
      <c r="K35">
        <f t="shared" si="4"/>
        <v>2.3881341348896968E-16</v>
      </c>
      <c r="L35">
        <f t="shared" si="5"/>
        <v>1.4210854715202004E-17</v>
      </c>
      <c r="M35">
        <f t="shared" si="6"/>
        <v>0</v>
      </c>
      <c r="N35">
        <f t="shared" si="7"/>
        <v>0</v>
      </c>
      <c r="O35">
        <f t="shared" si="8"/>
        <v>5.3290705182007512E-17</v>
      </c>
      <c r="P35" s="9">
        <f t="shared" si="9"/>
        <v>2.4868995751603504E-17</v>
      </c>
    </row>
    <row r="36" spans="1:16" x14ac:dyDescent="0.3">
      <c r="A36" s="1" t="s">
        <v>33</v>
      </c>
      <c r="B36" s="1">
        <v>48</v>
      </c>
      <c r="C36" s="1">
        <v>1.7</v>
      </c>
      <c r="D36" s="1">
        <v>0</v>
      </c>
      <c r="E36" s="1">
        <v>0</v>
      </c>
      <c r="F36" s="1">
        <v>10.8</v>
      </c>
      <c r="G36" s="1">
        <v>3</v>
      </c>
      <c r="H36" s="13"/>
      <c r="I36" s="35">
        <v>200</v>
      </c>
      <c r="J36" s="4">
        <v>0</v>
      </c>
      <c r="K36">
        <f t="shared" si="4"/>
        <v>0</v>
      </c>
      <c r="L36">
        <f t="shared" si="5"/>
        <v>0</v>
      </c>
      <c r="M36">
        <f t="shared" si="6"/>
        <v>0</v>
      </c>
      <c r="N36">
        <f t="shared" si="7"/>
        <v>0</v>
      </c>
      <c r="O36">
        <f t="shared" si="8"/>
        <v>0</v>
      </c>
      <c r="P36" s="9">
        <f t="shared" si="9"/>
        <v>0</v>
      </c>
    </row>
    <row r="37" spans="1:16" x14ac:dyDescent="0.3">
      <c r="A37" s="1" t="s">
        <v>34</v>
      </c>
      <c r="B37" s="1">
        <v>46</v>
      </c>
      <c r="C37" s="1">
        <v>0.4</v>
      </c>
      <c r="D37" s="1">
        <v>0</v>
      </c>
      <c r="E37" s="1">
        <v>0</v>
      </c>
      <c r="F37" s="1">
        <v>11.3</v>
      </c>
      <c r="G37" s="1">
        <v>1.8</v>
      </c>
      <c r="H37" s="13">
        <f>SUM(J37:J42)</f>
        <v>100</v>
      </c>
      <c r="I37" s="34">
        <v>150</v>
      </c>
      <c r="J37" s="4">
        <v>0</v>
      </c>
      <c r="K37">
        <f t="shared" si="4"/>
        <v>0</v>
      </c>
      <c r="L37">
        <f t="shared" si="5"/>
        <v>0</v>
      </c>
      <c r="M37">
        <f t="shared" si="6"/>
        <v>0</v>
      </c>
      <c r="N37">
        <f t="shared" si="7"/>
        <v>0</v>
      </c>
      <c r="O37">
        <f t="shared" si="8"/>
        <v>0</v>
      </c>
      <c r="P37" s="9">
        <f t="shared" si="9"/>
        <v>0</v>
      </c>
    </row>
    <row r="38" spans="1:16" x14ac:dyDescent="0.3">
      <c r="A38" s="1" t="s">
        <v>35</v>
      </c>
      <c r="B38" s="1">
        <v>42</v>
      </c>
      <c r="C38" s="1">
        <v>0.4</v>
      </c>
      <c r="D38" s="1">
        <v>0</v>
      </c>
      <c r="E38" s="1">
        <v>0</v>
      </c>
      <c r="F38" s="1">
        <v>10.7</v>
      </c>
      <c r="G38" s="1">
        <v>1.8</v>
      </c>
      <c r="H38" s="32">
        <v>100</v>
      </c>
      <c r="I38" s="34">
        <v>150</v>
      </c>
      <c r="J38" s="4">
        <v>0</v>
      </c>
      <c r="K38">
        <f t="shared" si="4"/>
        <v>0</v>
      </c>
      <c r="L38">
        <f t="shared" si="5"/>
        <v>0</v>
      </c>
      <c r="M38">
        <f t="shared" si="6"/>
        <v>0</v>
      </c>
      <c r="N38">
        <f t="shared" si="7"/>
        <v>0</v>
      </c>
      <c r="O38">
        <f t="shared" si="8"/>
        <v>0</v>
      </c>
      <c r="P38" s="9">
        <f t="shared" si="9"/>
        <v>0</v>
      </c>
    </row>
    <row r="39" spans="1:16" x14ac:dyDescent="0.3">
      <c r="A39" s="1" t="s">
        <v>36</v>
      </c>
      <c r="B39" s="1">
        <v>43</v>
      </c>
      <c r="C39" s="1">
        <v>0.8</v>
      </c>
      <c r="D39" s="1">
        <v>0</v>
      </c>
      <c r="E39" s="1">
        <v>0</v>
      </c>
      <c r="F39" s="1">
        <v>9.9</v>
      </c>
      <c r="G39" s="1">
        <v>1.8</v>
      </c>
      <c r="H39" s="33">
        <v>400</v>
      </c>
      <c r="I39" s="34">
        <v>150</v>
      </c>
      <c r="J39" s="4">
        <v>0</v>
      </c>
      <c r="K39">
        <f t="shared" si="4"/>
        <v>0</v>
      </c>
      <c r="L39">
        <f t="shared" si="5"/>
        <v>0</v>
      </c>
      <c r="M39">
        <f t="shared" si="6"/>
        <v>0</v>
      </c>
      <c r="N39">
        <f t="shared" si="7"/>
        <v>0</v>
      </c>
      <c r="O39">
        <f t="shared" si="8"/>
        <v>0</v>
      </c>
      <c r="P39" s="9">
        <f t="shared" si="9"/>
        <v>0</v>
      </c>
    </row>
    <row r="40" spans="1:16" x14ac:dyDescent="0.3">
      <c r="A40" s="1" t="s">
        <v>37</v>
      </c>
      <c r="B40" s="1">
        <v>38</v>
      </c>
      <c r="C40" s="1">
        <v>0.9</v>
      </c>
      <c r="D40" s="1">
        <v>0</v>
      </c>
      <c r="E40" s="1">
        <v>0</v>
      </c>
      <c r="F40" s="1">
        <v>8.4</v>
      </c>
      <c r="G40" s="1">
        <v>2.2000000000000002</v>
      </c>
      <c r="H40" s="13"/>
      <c r="I40" s="34">
        <v>150</v>
      </c>
      <c r="J40" s="4">
        <v>0</v>
      </c>
      <c r="K40">
        <f t="shared" si="4"/>
        <v>0</v>
      </c>
      <c r="L40">
        <f t="shared" si="5"/>
        <v>0</v>
      </c>
      <c r="M40">
        <f t="shared" si="6"/>
        <v>0</v>
      </c>
      <c r="N40">
        <f t="shared" si="7"/>
        <v>0</v>
      </c>
      <c r="O40">
        <f t="shared" si="8"/>
        <v>0</v>
      </c>
      <c r="P40" s="9">
        <f t="shared" si="9"/>
        <v>0</v>
      </c>
    </row>
    <row r="41" spans="1:16" x14ac:dyDescent="0.3">
      <c r="A41" s="1" t="s">
        <v>38</v>
      </c>
      <c r="B41" s="1">
        <v>41</v>
      </c>
      <c r="C41" s="1">
        <v>1.8</v>
      </c>
      <c r="D41" s="1">
        <v>0</v>
      </c>
      <c r="E41" s="1">
        <v>0</v>
      </c>
      <c r="F41" s="1">
        <v>8.1</v>
      </c>
      <c r="G41" s="1">
        <v>2.2000000000000002</v>
      </c>
      <c r="H41" s="13"/>
      <c r="I41" s="34">
        <v>150</v>
      </c>
      <c r="J41" s="4">
        <v>0</v>
      </c>
      <c r="K41">
        <f t="shared" si="4"/>
        <v>0</v>
      </c>
      <c r="L41">
        <f t="shared" si="5"/>
        <v>0</v>
      </c>
      <c r="M41">
        <f t="shared" si="6"/>
        <v>0</v>
      </c>
      <c r="N41">
        <f t="shared" si="7"/>
        <v>0</v>
      </c>
      <c r="O41">
        <f t="shared" si="8"/>
        <v>0</v>
      </c>
      <c r="P41" s="9">
        <f t="shared" si="9"/>
        <v>0</v>
      </c>
    </row>
    <row r="42" spans="1:16" x14ac:dyDescent="0.3">
      <c r="A42" s="1" t="s">
        <v>39</v>
      </c>
      <c r="B42" s="1">
        <v>69</v>
      </c>
      <c r="C42" s="1">
        <v>0.4</v>
      </c>
      <c r="D42" s="1">
        <v>0</v>
      </c>
      <c r="E42" s="1">
        <v>0</v>
      </c>
      <c r="F42" s="1">
        <v>17.5</v>
      </c>
      <c r="G42" s="1">
        <v>1.6</v>
      </c>
      <c r="H42" s="13"/>
      <c r="I42" s="34">
        <v>150</v>
      </c>
      <c r="J42" s="4">
        <v>100</v>
      </c>
      <c r="K42">
        <f t="shared" si="4"/>
        <v>64.001999999999995</v>
      </c>
      <c r="L42">
        <f t="shared" si="5"/>
        <v>0.4</v>
      </c>
      <c r="M42">
        <f t="shared" si="6"/>
        <v>0</v>
      </c>
      <c r="N42">
        <f t="shared" si="7"/>
        <v>0</v>
      </c>
      <c r="O42">
        <f t="shared" si="8"/>
        <v>17.5</v>
      </c>
      <c r="P42" s="9">
        <f t="shared" si="9"/>
        <v>1.6</v>
      </c>
    </row>
    <row r="43" spans="1:16" x14ac:dyDescent="0.3">
      <c r="A43" s="1" t="s">
        <v>40</v>
      </c>
      <c r="B43" s="1">
        <v>25</v>
      </c>
      <c r="C43" s="1">
        <v>3.2</v>
      </c>
      <c r="D43" s="1">
        <v>0</v>
      </c>
      <c r="E43" s="1">
        <v>0.7</v>
      </c>
      <c r="F43" s="1">
        <v>1.6</v>
      </c>
      <c r="G43" s="1">
        <v>6.8</v>
      </c>
      <c r="I43" s="13">
        <v>50</v>
      </c>
      <c r="J43" s="4">
        <v>36.828775278678528</v>
      </c>
      <c r="K43">
        <f t="shared" si="4"/>
        <v>8.2739526541079194</v>
      </c>
      <c r="L43">
        <f t="shared" si="5"/>
        <v>1.178520808917713</v>
      </c>
      <c r="M43">
        <f t="shared" si="6"/>
        <v>0</v>
      </c>
      <c r="N43">
        <f t="shared" si="7"/>
        <v>0.2578014269507497</v>
      </c>
      <c r="O43">
        <f t="shared" si="8"/>
        <v>0.58926040445885652</v>
      </c>
      <c r="P43" s="9">
        <f t="shared" si="9"/>
        <v>2.5043567189501399</v>
      </c>
    </row>
    <row r="44" spans="1:16" x14ac:dyDescent="0.3">
      <c r="A44" s="1" t="s">
        <v>41</v>
      </c>
      <c r="B44" s="1">
        <v>704</v>
      </c>
      <c r="C44" s="1">
        <v>16.100000000000001</v>
      </c>
      <c r="D44" s="1">
        <v>0</v>
      </c>
      <c r="E44" s="1">
        <v>66.900000000000006</v>
      </c>
      <c r="F44" s="1">
        <v>9.9</v>
      </c>
      <c r="G44" s="1">
        <v>4</v>
      </c>
      <c r="I44" s="13">
        <v>30</v>
      </c>
      <c r="J44" s="4">
        <v>17.49137813574233</v>
      </c>
      <c r="K44">
        <f t="shared" si="4"/>
        <v>114.71440488276437</v>
      </c>
      <c r="L44">
        <f t="shared" si="5"/>
        <v>2.8161118798545153</v>
      </c>
      <c r="M44">
        <f t="shared" si="6"/>
        <v>0</v>
      </c>
      <c r="N44">
        <f t="shared" si="7"/>
        <v>11.70173197281162</v>
      </c>
      <c r="O44">
        <f t="shared" si="8"/>
        <v>1.7316464354384908</v>
      </c>
      <c r="P44" s="9">
        <f t="shared" si="9"/>
        <v>0.69965512542969321</v>
      </c>
    </row>
    <row r="47" spans="1:16" ht="21" x14ac:dyDescent="0.4">
      <c r="C47" s="36" t="s">
        <v>95</v>
      </c>
    </row>
  </sheetData>
  <scenarios current="1">
    <scenario name="123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  <scenario name="124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</scenarios>
  <mergeCells count="4">
    <mergeCell ref="A5:A6"/>
    <mergeCell ref="B5:G5"/>
    <mergeCell ref="J4:P4"/>
    <mergeCell ref="I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H38" sqref="H38:H39"/>
    </sheetView>
  </sheetViews>
  <sheetFormatPr defaultRowHeight="14.4" x14ac:dyDescent="0.3"/>
  <cols>
    <col min="1" max="1" width="41.6640625" customWidth="1"/>
    <col min="4" max="4" width="8.5546875" bestFit="1" customWidth="1"/>
    <col min="5" max="5" width="8" bestFit="1" customWidth="1"/>
    <col min="6" max="6" width="8.5546875" bestFit="1" customWidth="1"/>
    <col min="7" max="7" width="8.5546875" customWidth="1"/>
    <col min="8" max="8" width="7.5546875" style="9" customWidth="1"/>
    <col min="9" max="9" width="6" style="10" customWidth="1"/>
    <col min="11" max="16" width="7.5546875" customWidth="1"/>
    <col min="17" max="17" width="3.6640625" customWidth="1"/>
    <col min="18" max="24" width="5.88671875" customWidth="1"/>
  </cols>
  <sheetData>
    <row r="1" spans="1:21" x14ac:dyDescent="0.3">
      <c r="B1" s="5" t="s">
        <v>42</v>
      </c>
      <c r="C1" s="5"/>
      <c r="D1" s="5"/>
      <c r="E1" s="5"/>
      <c r="F1" s="5"/>
      <c r="G1" s="11"/>
      <c r="I1" s="48" t="s">
        <v>94</v>
      </c>
      <c r="J1" s="48"/>
      <c r="K1" s="27" t="s">
        <v>91</v>
      </c>
      <c r="L1" s="28">
        <v>3.38</v>
      </c>
      <c r="M1" s="28">
        <v>8.4600000000000009</v>
      </c>
      <c r="N1" s="28">
        <v>8.4600000000000009</v>
      </c>
      <c r="O1" s="28">
        <v>3.58</v>
      </c>
      <c r="P1" s="29">
        <v>0</v>
      </c>
    </row>
    <row r="2" spans="1:21" ht="20.399999999999999" x14ac:dyDescent="0.3">
      <c r="B2" s="6" t="s">
        <v>2</v>
      </c>
      <c r="C2" s="6" t="s">
        <v>3</v>
      </c>
      <c r="D2" s="6" t="s">
        <v>82</v>
      </c>
      <c r="E2" s="6" t="s">
        <v>83</v>
      </c>
      <c r="F2" s="6" t="s">
        <v>4</v>
      </c>
      <c r="G2" s="14" t="s">
        <v>89</v>
      </c>
      <c r="H2" s="7"/>
      <c r="I2" s="48"/>
      <c r="J2" s="48"/>
    </row>
    <row r="3" spans="1:21" x14ac:dyDescent="0.3">
      <c r="B3" s="3">
        <f>SUMPRODUCT(C3:G3,L1:P1)</f>
        <v>2100.8000000000002</v>
      </c>
      <c r="C3" s="3">
        <v>40</v>
      </c>
      <c r="D3" s="3">
        <v>40</v>
      </c>
      <c r="E3" s="3">
        <v>40</v>
      </c>
      <c r="F3" s="3">
        <v>360</v>
      </c>
      <c r="G3" s="3">
        <v>20</v>
      </c>
      <c r="H3" s="8"/>
      <c r="I3" s="8"/>
      <c r="R3" t="s">
        <v>85</v>
      </c>
    </row>
    <row r="4" spans="1:21" x14ac:dyDescent="0.3">
      <c r="A4" s="16" t="s">
        <v>44</v>
      </c>
      <c r="B4" s="26">
        <f>B3*1.1</f>
        <v>2310.8800000000006</v>
      </c>
      <c r="C4" s="26">
        <f t="shared" ref="C4:G4" si="0">C3*1.1</f>
        <v>44</v>
      </c>
      <c r="D4" s="26">
        <f t="shared" si="0"/>
        <v>44</v>
      </c>
      <c r="E4" s="26">
        <f t="shared" si="0"/>
        <v>44</v>
      </c>
      <c r="F4" s="26">
        <f t="shared" si="0"/>
        <v>396.00000000000006</v>
      </c>
      <c r="G4" s="26">
        <f t="shared" si="0"/>
        <v>22</v>
      </c>
      <c r="J4" s="47" t="s">
        <v>43</v>
      </c>
      <c r="K4" s="47"/>
      <c r="L4" s="47"/>
      <c r="M4" s="47"/>
      <c r="N4" s="47"/>
      <c r="O4" s="47"/>
      <c r="P4" s="47"/>
      <c r="R4" t="s">
        <v>90</v>
      </c>
    </row>
    <row r="5" spans="1:21" ht="15.6" customHeight="1" x14ac:dyDescent="0.3">
      <c r="A5" s="40" t="s">
        <v>0</v>
      </c>
      <c r="B5" s="45" t="s">
        <v>1</v>
      </c>
      <c r="C5" s="46"/>
      <c r="D5" s="46"/>
      <c r="E5" s="46"/>
      <c r="F5" s="46"/>
      <c r="G5" s="46"/>
      <c r="H5" s="12"/>
      <c r="I5" s="12"/>
      <c r="J5" s="15">
        <f t="shared" ref="J5:P5" si="1">SUM(J7:J42)</f>
        <v>1045.2954084494206</v>
      </c>
      <c r="K5" s="15">
        <f t="shared" si="1"/>
        <v>2114.3199999999993</v>
      </c>
      <c r="L5" s="15">
        <f t="shared" si="1"/>
        <v>43.99999999999995</v>
      </c>
      <c r="M5" s="15">
        <f t="shared" si="1"/>
        <v>39.999999999999986</v>
      </c>
      <c r="N5" s="15">
        <f t="shared" si="1"/>
        <v>40.000000000000014</v>
      </c>
      <c r="O5" s="15">
        <f t="shared" si="1"/>
        <v>360</v>
      </c>
      <c r="P5" s="15">
        <f t="shared" si="1"/>
        <v>19.999999999999993</v>
      </c>
    </row>
    <row r="6" spans="1:21" ht="26.25" customHeight="1" x14ac:dyDescent="0.3">
      <c r="A6" s="40"/>
      <c r="B6" s="30" t="s">
        <v>2</v>
      </c>
      <c r="C6" s="30" t="s">
        <v>3</v>
      </c>
      <c r="D6" s="30" t="s">
        <v>82</v>
      </c>
      <c r="E6" s="30" t="s">
        <v>83</v>
      </c>
      <c r="F6" s="30" t="s">
        <v>4</v>
      </c>
      <c r="G6" s="30" t="s">
        <v>80</v>
      </c>
      <c r="H6" s="19"/>
      <c r="I6" s="7" t="s">
        <v>86</v>
      </c>
      <c r="J6" s="14" t="s">
        <v>84</v>
      </c>
      <c r="K6" s="6" t="str">
        <f>B2</f>
        <v>энергия, ккал</v>
      </c>
      <c r="L6" s="6" t="str">
        <f t="shared" ref="L6:P6" si="2">C2</f>
        <v>белки, г</v>
      </c>
      <c r="M6" s="6" t="str">
        <f t="shared" si="2"/>
        <v>жиры жив, г</v>
      </c>
      <c r="N6" s="6" t="str">
        <f t="shared" si="2"/>
        <v>жиры раст, г</v>
      </c>
      <c r="O6" s="6" t="str">
        <f t="shared" si="2"/>
        <v>углеводы, г</v>
      </c>
      <c r="P6" s="6" t="str">
        <f t="shared" si="2"/>
        <v>пищ.волокна, г</v>
      </c>
      <c r="S6" s="7"/>
      <c r="T6" s="7"/>
      <c r="U6" s="7"/>
    </row>
    <row r="7" spans="1:21" x14ac:dyDescent="0.3">
      <c r="A7" s="1" t="s">
        <v>5</v>
      </c>
      <c r="B7" s="1">
        <v>190</v>
      </c>
      <c r="C7" s="1">
        <v>6.5</v>
      </c>
      <c r="D7" s="1">
        <v>0</v>
      </c>
      <c r="E7" s="1">
        <v>1</v>
      </c>
      <c r="F7" s="1">
        <v>40.1</v>
      </c>
      <c r="G7" s="1">
        <v>8</v>
      </c>
      <c r="H7" s="13">
        <f>SUM(J7:J11)</f>
        <v>240.41412759707777</v>
      </c>
      <c r="I7" s="18">
        <v>100</v>
      </c>
      <c r="J7" s="4">
        <v>80.566939669834952</v>
      </c>
      <c r="K7">
        <f>SUMPRODUCT($L$1:$P$1,L7:P7)</f>
        <v>140.17680699275243</v>
      </c>
      <c r="L7">
        <f>C7*$J7/100</f>
        <v>5.2368510785392717</v>
      </c>
      <c r="M7">
        <f t="shared" ref="M7:P22" si="3">D7*$J7/100</f>
        <v>0</v>
      </c>
      <c r="N7">
        <f t="shared" si="3"/>
        <v>0.80566939669834947</v>
      </c>
      <c r="O7">
        <f t="shared" si="3"/>
        <v>32.307342807603817</v>
      </c>
      <c r="P7" s="9">
        <f t="shared" si="3"/>
        <v>6.4453551735867958</v>
      </c>
    </row>
    <row r="8" spans="1:21" x14ac:dyDescent="0.3">
      <c r="A8" s="1" t="s">
        <v>93</v>
      </c>
      <c r="B8" s="1">
        <v>236</v>
      </c>
      <c r="C8" s="1">
        <v>7.9</v>
      </c>
      <c r="D8" s="1">
        <v>0</v>
      </c>
      <c r="E8" s="1">
        <v>1</v>
      </c>
      <c r="F8" s="1">
        <v>51.9</v>
      </c>
      <c r="G8" s="1">
        <v>4.5999999999999996</v>
      </c>
      <c r="H8" s="32">
        <v>100</v>
      </c>
      <c r="I8" s="18">
        <v>100</v>
      </c>
      <c r="J8" s="4">
        <v>0</v>
      </c>
      <c r="K8">
        <f t="shared" ref="K8:K44" si="4">SUMPRODUCT($L$1:$P$1,L8:P8)</f>
        <v>0</v>
      </c>
      <c r="L8">
        <f t="shared" ref="L8:P44" si="5">C8*$J8/100</f>
        <v>0</v>
      </c>
      <c r="M8">
        <f t="shared" si="3"/>
        <v>0</v>
      </c>
      <c r="N8">
        <f t="shared" si="3"/>
        <v>0</v>
      </c>
      <c r="O8">
        <f t="shared" si="3"/>
        <v>0</v>
      </c>
      <c r="P8" s="9">
        <f t="shared" si="3"/>
        <v>0</v>
      </c>
    </row>
    <row r="9" spans="1:21" x14ac:dyDescent="0.3">
      <c r="A9" s="1" t="s">
        <v>6</v>
      </c>
      <c r="B9" s="1">
        <v>288</v>
      </c>
      <c r="C9" s="1">
        <v>7.6</v>
      </c>
      <c r="D9" s="1">
        <v>0</v>
      </c>
      <c r="E9" s="1">
        <v>5</v>
      </c>
      <c r="F9" s="1">
        <v>56.4</v>
      </c>
      <c r="G9" s="1">
        <v>2.25</v>
      </c>
      <c r="H9" s="33">
        <v>300</v>
      </c>
      <c r="I9" s="18">
        <v>100</v>
      </c>
      <c r="J9" s="4">
        <v>100</v>
      </c>
      <c r="K9">
        <f t="shared" si="4"/>
        <v>269.89999999999998</v>
      </c>
      <c r="L9">
        <f t="shared" si="5"/>
        <v>7.6</v>
      </c>
      <c r="M9">
        <f t="shared" si="3"/>
        <v>0</v>
      </c>
      <c r="N9">
        <f t="shared" si="3"/>
        <v>5</v>
      </c>
      <c r="O9">
        <f t="shared" si="3"/>
        <v>56.4</v>
      </c>
      <c r="P9" s="9">
        <f t="shared" si="3"/>
        <v>2.25</v>
      </c>
    </row>
    <row r="10" spans="1:21" x14ac:dyDescent="0.3">
      <c r="A10" s="1" t="s">
        <v>7</v>
      </c>
      <c r="B10" s="1">
        <v>330</v>
      </c>
      <c r="C10" s="1">
        <v>11</v>
      </c>
      <c r="D10" s="1">
        <v>0</v>
      </c>
      <c r="E10" s="1">
        <v>1.3</v>
      </c>
      <c r="F10" s="1">
        <v>73</v>
      </c>
      <c r="G10" s="1">
        <v>4.5</v>
      </c>
      <c r="H10" s="13"/>
      <c r="I10" s="18">
        <v>100</v>
      </c>
      <c r="J10" s="4">
        <v>44.847187927242814</v>
      </c>
      <c r="K10">
        <f t="shared" si="4"/>
        <v>138.81011912864341</v>
      </c>
      <c r="L10">
        <f t="shared" si="5"/>
        <v>4.9331906719967096</v>
      </c>
      <c r="M10">
        <f t="shared" si="3"/>
        <v>0</v>
      </c>
      <c r="N10">
        <f t="shared" si="3"/>
        <v>0.58301344305415659</v>
      </c>
      <c r="O10">
        <f t="shared" si="3"/>
        <v>32.738447186887257</v>
      </c>
      <c r="P10" s="9">
        <f t="shared" si="3"/>
        <v>2.0181234567259265</v>
      </c>
    </row>
    <row r="11" spans="1:21" x14ac:dyDescent="0.3">
      <c r="A11" s="1" t="s">
        <v>8</v>
      </c>
      <c r="B11" s="1">
        <v>424</v>
      </c>
      <c r="C11" s="1">
        <v>5.0999999999999996</v>
      </c>
      <c r="D11" s="1">
        <v>0</v>
      </c>
      <c r="E11" s="1">
        <v>18.5</v>
      </c>
      <c r="F11" s="1">
        <v>62.6</v>
      </c>
      <c r="G11" s="1">
        <v>2.25</v>
      </c>
      <c r="H11" s="13"/>
      <c r="I11" s="18">
        <v>15</v>
      </c>
      <c r="J11" s="4">
        <v>15</v>
      </c>
      <c r="K11">
        <f t="shared" si="4"/>
        <v>59.678399999999996</v>
      </c>
      <c r="L11">
        <f t="shared" si="5"/>
        <v>0.76500000000000001</v>
      </c>
      <c r="M11">
        <f t="shared" si="3"/>
        <v>0</v>
      </c>
      <c r="N11">
        <f t="shared" si="3"/>
        <v>2.7749999999999999</v>
      </c>
      <c r="O11">
        <f t="shared" si="3"/>
        <v>9.39</v>
      </c>
      <c r="P11" s="9">
        <f t="shared" si="3"/>
        <v>0.33750000000000002</v>
      </c>
    </row>
    <row r="12" spans="1:21" x14ac:dyDescent="0.3">
      <c r="A12" s="1" t="s">
        <v>9</v>
      </c>
      <c r="B12" s="1">
        <v>329</v>
      </c>
      <c r="C12" s="1">
        <v>12.6</v>
      </c>
      <c r="D12" s="1">
        <v>0</v>
      </c>
      <c r="E12" s="1">
        <v>2.6</v>
      </c>
      <c r="F12" s="1">
        <v>68</v>
      </c>
      <c r="G12" s="1">
        <v>2.7</v>
      </c>
      <c r="H12" s="13">
        <f>SUM(J12:J16)</f>
        <v>184.88128085234285</v>
      </c>
      <c r="I12" s="34">
        <v>100</v>
      </c>
      <c r="J12" s="4">
        <v>0</v>
      </c>
      <c r="K12">
        <f t="shared" si="4"/>
        <v>0</v>
      </c>
      <c r="L12">
        <f t="shared" si="5"/>
        <v>0</v>
      </c>
      <c r="M12">
        <f t="shared" si="3"/>
        <v>0</v>
      </c>
      <c r="N12">
        <f t="shared" si="3"/>
        <v>0</v>
      </c>
      <c r="O12">
        <f t="shared" si="3"/>
        <v>0</v>
      </c>
      <c r="P12" s="9">
        <f t="shared" si="3"/>
        <v>0</v>
      </c>
    </row>
    <row r="13" spans="1:21" x14ac:dyDescent="0.3">
      <c r="A13" s="1" t="s">
        <v>10</v>
      </c>
      <c r="B13" s="1">
        <v>345</v>
      </c>
      <c r="C13" s="1">
        <v>11.9</v>
      </c>
      <c r="D13" s="1">
        <v>0</v>
      </c>
      <c r="E13" s="1">
        <v>5.8</v>
      </c>
      <c r="F13" s="1">
        <v>65.400000000000006</v>
      </c>
      <c r="G13" s="1">
        <v>1.9</v>
      </c>
      <c r="H13" s="32">
        <v>70</v>
      </c>
      <c r="I13" s="34">
        <v>100</v>
      </c>
      <c r="J13" s="4">
        <v>3.0197975987201784</v>
      </c>
      <c r="K13">
        <f t="shared" si="4"/>
        <v>9.7666897897327765</v>
      </c>
      <c r="L13">
        <f t="shared" si="5"/>
        <v>0.35935591424770125</v>
      </c>
      <c r="M13">
        <f t="shared" si="3"/>
        <v>0</v>
      </c>
      <c r="N13">
        <f t="shared" si="3"/>
        <v>0.17514826072577033</v>
      </c>
      <c r="O13">
        <f t="shared" si="3"/>
        <v>1.9749476295629969</v>
      </c>
      <c r="P13" s="9">
        <f t="shared" si="3"/>
        <v>5.7376154375683386E-2</v>
      </c>
    </row>
    <row r="14" spans="1:21" x14ac:dyDescent="0.3">
      <c r="A14" s="1" t="s">
        <v>11</v>
      </c>
      <c r="B14" s="1">
        <v>334</v>
      </c>
      <c r="C14" s="1">
        <v>12</v>
      </c>
      <c r="D14" s="1">
        <v>0</v>
      </c>
      <c r="E14" s="1">
        <v>2.9</v>
      </c>
      <c r="F14" s="1">
        <v>69.3</v>
      </c>
      <c r="G14" s="1">
        <v>1.7</v>
      </c>
      <c r="H14" s="33">
        <v>250</v>
      </c>
      <c r="I14" s="34">
        <v>100</v>
      </c>
      <c r="J14" s="4">
        <v>0</v>
      </c>
      <c r="K14">
        <f t="shared" si="4"/>
        <v>0</v>
      </c>
      <c r="L14">
        <f t="shared" si="5"/>
        <v>0</v>
      </c>
      <c r="M14">
        <f t="shared" si="3"/>
        <v>0</v>
      </c>
      <c r="N14">
        <f t="shared" si="3"/>
        <v>0</v>
      </c>
      <c r="O14">
        <f t="shared" si="3"/>
        <v>0</v>
      </c>
      <c r="P14" s="9">
        <f t="shared" si="3"/>
        <v>0</v>
      </c>
    </row>
    <row r="15" spans="1:21" x14ac:dyDescent="0.3">
      <c r="A15" s="1" t="s">
        <v>12</v>
      </c>
      <c r="B15" s="1">
        <v>323</v>
      </c>
      <c r="C15" s="1">
        <v>7</v>
      </c>
      <c r="D15" s="1">
        <v>0</v>
      </c>
      <c r="E15" s="1">
        <v>0.6</v>
      </c>
      <c r="F15" s="1">
        <v>77.3</v>
      </c>
      <c r="G15" s="1">
        <v>1.7</v>
      </c>
      <c r="H15" s="13"/>
      <c r="I15" s="34">
        <v>100</v>
      </c>
      <c r="J15" s="4">
        <v>81.86148325362268</v>
      </c>
      <c r="K15">
        <f t="shared" si="4"/>
        <v>250.06227289484121</v>
      </c>
      <c r="L15">
        <f t="shared" si="5"/>
        <v>5.7303038277535867</v>
      </c>
      <c r="M15">
        <f t="shared" si="3"/>
        <v>0</v>
      </c>
      <c r="N15">
        <f t="shared" si="3"/>
        <v>0.49116889952173609</v>
      </c>
      <c r="O15">
        <f t="shared" si="3"/>
        <v>63.278926555050333</v>
      </c>
      <c r="P15" s="9">
        <f t="shared" si="3"/>
        <v>1.3916452153115855</v>
      </c>
    </row>
    <row r="16" spans="1:21" x14ac:dyDescent="0.3">
      <c r="A16" s="20" t="s">
        <v>13</v>
      </c>
      <c r="B16" s="1">
        <v>10.4</v>
      </c>
      <c r="C16" s="1">
        <v>0.9</v>
      </c>
      <c r="D16" s="1">
        <v>0</v>
      </c>
      <c r="E16" s="1">
        <v>0</v>
      </c>
      <c r="F16" s="1">
        <v>75.2</v>
      </c>
      <c r="G16" s="2">
        <v>1.1000000000000001</v>
      </c>
      <c r="H16" s="13"/>
      <c r="I16" s="34">
        <v>100</v>
      </c>
      <c r="J16" s="4">
        <v>100</v>
      </c>
      <c r="K16">
        <f t="shared" si="4"/>
        <v>272.25799999999998</v>
      </c>
      <c r="L16">
        <f t="shared" si="5"/>
        <v>0.9</v>
      </c>
      <c r="M16">
        <f t="shared" si="3"/>
        <v>0</v>
      </c>
      <c r="N16">
        <f t="shared" si="3"/>
        <v>0</v>
      </c>
      <c r="O16">
        <f t="shared" si="3"/>
        <v>75.2</v>
      </c>
      <c r="P16" s="9">
        <f t="shared" si="3"/>
        <v>1.1000000000000001</v>
      </c>
    </row>
    <row r="17" spans="1:16" x14ac:dyDescent="0.3">
      <c r="A17" s="1" t="s">
        <v>14</v>
      </c>
      <c r="B17" s="1">
        <v>375</v>
      </c>
      <c r="C17" s="1">
        <v>0</v>
      </c>
      <c r="D17" s="1">
        <v>0</v>
      </c>
      <c r="E17" s="1">
        <v>0</v>
      </c>
      <c r="F17" s="1">
        <v>99.9</v>
      </c>
      <c r="G17" s="2">
        <v>0</v>
      </c>
      <c r="H17" s="13"/>
      <c r="I17" s="13">
        <v>20</v>
      </c>
      <c r="J17" s="4">
        <v>20</v>
      </c>
      <c r="K17">
        <f t="shared" si="4"/>
        <v>71.528400000000005</v>
      </c>
      <c r="L17">
        <f t="shared" si="5"/>
        <v>0</v>
      </c>
      <c r="M17">
        <f t="shared" si="3"/>
        <v>0</v>
      </c>
      <c r="N17">
        <f t="shared" si="3"/>
        <v>0</v>
      </c>
      <c r="O17">
        <f t="shared" si="3"/>
        <v>19.98</v>
      </c>
      <c r="P17" s="9">
        <f t="shared" si="3"/>
        <v>0</v>
      </c>
    </row>
    <row r="18" spans="1:16" x14ac:dyDescent="0.3">
      <c r="A18" s="1" t="s">
        <v>16</v>
      </c>
      <c r="B18" s="1">
        <v>899</v>
      </c>
      <c r="C18" s="1">
        <v>0</v>
      </c>
      <c r="D18" s="1">
        <v>0</v>
      </c>
      <c r="E18" s="1">
        <v>99.9</v>
      </c>
      <c r="F18" s="1">
        <v>0</v>
      </c>
      <c r="G18" s="2">
        <v>0</v>
      </c>
      <c r="H18" s="13"/>
      <c r="I18" s="13">
        <v>30</v>
      </c>
      <c r="J18" s="4">
        <v>30</v>
      </c>
      <c r="K18">
        <f t="shared" si="4"/>
        <v>253.54620000000003</v>
      </c>
      <c r="L18">
        <f t="shared" si="5"/>
        <v>0</v>
      </c>
      <c r="M18">
        <f t="shared" si="3"/>
        <v>0</v>
      </c>
      <c r="N18">
        <f t="shared" si="3"/>
        <v>29.97</v>
      </c>
      <c r="O18">
        <f t="shared" si="3"/>
        <v>0</v>
      </c>
      <c r="P18" s="9">
        <f t="shared" si="3"/>
        <v>0</v>
      </c>
    </row>
    <row r="19" spans="1:16" x14ac:dyDescent="0.3">
      <c r="A19" s="1" t="s">
        <v>15</v>
      </c>
      <c r="B19" s="1">
        <v>748</v>
      </c>
      <c r="C19" s="1">
        <v>0.6</v>
      </c>
      <c r="D19" s="1">
        <v>82.5</v>
      </c>
      <c r="E19" s="1">
        <v>0</v>
      </c>
      <c r="F19" s="1">
        <v>0.9</v>
      </c>
      <c r="G19" s="2">
        <v>0</v>
      </c>
      <c r="H19" s="13">
        <f>SUM(J19:J25)</f>
        <v>199.99999999999994</v>
      </c>
      <c r="I19" s="18">
        <v>20</v>
      </c>
      <c r="J19" s="4">
        <v>20</v>
      </c>
      <c r="K19">
        <f t="shared" si="4"/>
        <v>140.63999999999999</v>
      </c>
      <c r="L19">
        <f t="shared" si="5"/>
        <v>0.12</v>
      </c>
      <c r="M19">
        <f t="shared" si="3"/>
        <v>16.5</v>
      </c>
      <c r="N19">
        <f t="shared" si="3"/>
        <v>0</v>
      </c>
      <c r="O19">
        <f t="shared" si="3"/>
        <v>0.18</v>
      </c>
      <c r="P19" s="9">
        <f t="shared" si="3"/>
        <v>0</v>
      </c>
    </row>
    <row r="20" spans="1:16" x14ac:dyDescent="0.3">
      <c r="A20" s="1" t="s">
        <v>17</v>
      </c>
      <c r="B20" s="1">
        <v>58</v>
      </c>
      <c r="C20" s="1">
        <v>2.8</v>
      </c>
      <c r="D20" s="1">
        <v>3.2</v>
      </c>
      <c r="E20" s="1">
        <v>0</v>
      </c>
      <c r="F20" s="1">
        <v>4.7</v>
      </c>
      <c r="G20" s="2">
        <v>0</v>
      </c>
      <c r="H20" s="32">
        <v>200</v>
      </c>
      <c r="I20" s="18">
        <v>250</v>
      </c>
      <c r="J20" s="4">
        <v>132.64925373134326</v>
      </c>
      <c r="K20">
        <f t="shared" si="4"/>
        <v>70.784294776119395</v>
      </c>
      <c r="L20">
        <f t="shared" si="5"/>
        <v>3.7141791044776111</v>
      </c>
      <c r="M20">
        <f t="shared" si="3"/>
        <v>4.2447761194029843</v>
      </c>
      <c r="N20">
        <f t="shared" si="3"/>
        <v>0</v>
      </c>
      <c r="O20">
        <f t="shared" si="3"/>
        <v>6.2345149253731336</v>
      </c>
      <c r="P20" s="9">
        <f t="shared" si="3"/>
        <v>0</v>
      </c>
    </row>
    <row r="21" spans="1:16" x14ac:dyDescent="0.3">
      <c r="A21" s="1" t="s">
        <v>18</v>
      </c>
      <c r="B21" s="1">
        <v>59</v>
      </c>
      <c r="C21" s="1">
        <v>2.8</v>
      </c>
      <c r="D21" s="1">
        <v>3.2</v>
      </c>
      <c r="E21" s="1">
        <v>0</v>
      </c>
      <c r="F21" s="1">
        <v>4.0999999999999996</v>
      </c>
      <c r="G21" s="2">
        <v>0</v>
      </c>
      <c r="H21" s="33">
        <v>700</v>
      </c>
      <c r="I21" s="18">
        <v>250</v>
      </c>
      <c r="J21" s="4">
        <v>0</v>
      </c>
      <c r="K21">
        <f t="shared" si="4"/>
        <v>0</v>
      </c>
      <c r="L21">
        <f t="shared" si="5"/>
        <v>0</v>
      </c>
      <c r="M21">
        <f t="shared" si="3"/>
        <v>0</v>
      </c>
      <c r="N21">
        <f t="shared" si="3"/>
        <v>0</v>
      </c>
      <c r="O21">
        <f t="shared" si="3"/>
        <v>0</v>
      </c>
      <c r="P21" s="9">
        <f t="shared" si="3"/>
        <v>0</v>
      </c>
    </row>
    <row r="22" spans="1:16" x14ac:dyDescent="0.3">
      <c r="A22" s="1" t="s">
        <v>19</v>
      </c>
      <c r="B22" s="1">
        <v>400</v>
      </c>
      <c r="C22" s="1">
        <v>25.3</v>
      </c>
      <c r="D22" s="1">
        <v>32.200000000000003</v>
      </c>
      <c r="E22" s="1">
        <v>0</v>
      </c>
      <c r="F22" s="1">
        <v>0</v>
      </c>
      <c r="G22" s="2">
        <v>0</v>
      </c>
      <c r="H22" s="13"/>
      <c r="I22" s="18">
        <v>100</v>
      </c>
      <c r="J22" s="4">
        <v>0</v>
      </c>
      <c r="K22">
        <f t="shared" si="4"/>
        <v>0</v>
      </c>
      <c r="L22">
        <f t="shared" si="5"/>
        <v>0</v>
      </c>
      <c r="M22">
        <f t="shared" si="3"/>
        <v>0</v>
      </c>
      <c r="N22">
        <f t="shared" si="3"/>
        <v>0</v>
      </c>
      <c r="O22">
        <f t="shared" si="3"/>
        <v>0</v>
      </c>
      <c r="P22" s="9">
        <f t="shared" si="3"/>
        <v>0</v>
      </c>
    </row>
    <row r="23" spans="1:16" x14ac:dyDescent="0.3">
      <c r="A23" s="1" t="s">
        <v>20</v>
      </c>
      <c r="B23" s="1">
        <v>293</v>
      </c>
      <c r="C23" s="1">
        <v>2.6</v>
      </c>
      <c r="D23" s="1">
        <v>30</v>
      </c>
      <c r="E23" s="1">
        <v>0</v>
      </c>
      <c r="F23" s="1">
        <v>2.8</v>
      </c>
      <c r="G23" s="2">
        <v>0</v>
      </c>
      <c r="H23" s="13"/>
      <c r="I23" s="18">
        <v>50</v>
      </c>
      <c r="J23" s="4">
        <v>27.350746268656678</v>
      </c>
      <c r="K23">
        <f t="shared" si="4"/>
        <v>74.561416417910351</v>
      </c>
      <c r="L23">
        <f t="shared" si="5"/>
        <v>0.71111940298507359</v>
      </c>
      <c r="M23">
        <f t="shared" si="5"/>
        <v>8.2052238805970035</v>
      </c>
      <c r="N23">
        <f t="shared" si="5"/>
        <v>0</v>
      </c>
      <c r="O23">
        <f t="shared" si="5"/>
        <v>0.76582089552238697</v>
      </c>
      <c r="P23" s="9">
        <f t="shared" si="5"/>
        <v>0</v>
      </c>
    </row>
    <row r="24" spans="1:16" x14ac:dyDescent="0.3">
      <c r="A24" s="1" t="s">
        <v>21</v>
      </c>
      <c r="B24" s="1">
        <v>86</v>
      </c>
      <c r="C24" s="1">
        <v>18</v>
      </c>
      <c r="D24" s="1">
        <v>0.6</v>
      </c>
      <c r="E24" s="1">
        <v>0</v>
      </c>
      <c r="F24" s="1">
        <v>1.5</v>
      </c>
      <c r="G24" s="2">
        <v>0</v>
      </c>
      <c r="H24" s="13"/>
      <c r="I24" s="18">
        <v>200</v>
      </c>
      <c r="J24" s="4">
        <v>0</v>
      </c>
      <c r="K24">
        <f t="shared" si="4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 s="9">
        <f t="shared" si="5"/>
        <v>0</v>
      </c>
    </row>
    <row r="25" spans="1:16" x14ac:dyDescent="0.3">
      <c r="A25" s="1" t="s">
        <v>22</v>
      </c>
      <c r="B25" s="1">
        <v>226</v>
      </c>
      <c r="C25" s="1">
        <v>3.2</v>
      </c>
      <c r="D25" s="1">
        <v>15</v>
      </c>
      <c r="E25" s="1">
        <v>0</v>
      </c>
      <c r="F25" s="1">
        <v>20.8</v>
      </c>
      <c r="G25" s="2">
        <v>0</v>
      </c>
      <c r="H25" s="13"/>
      <c r="I25" s="18">
        <v>20</v>
      </c>
      <c r="J25" s="4">
        <v>20</v>
      </c>
      <c r="K25">
        <f t="shared" si="4"/>
        <v>42.436000000000007</v>
      </c>
      <c r="L25">
        <f t="shared" si="5"/>
        <v>0.64</v>
      </c>
      <c r="M25">
        <f t="shared" si="5"/>
        <v>3</v>
      </c>
      <c r="N25">
        <f t="shared" si="5"/>
        <v>0</v>
      </c>
      <c r="O25">
        <f t="shared" si="5"/>
        <v>4.16</v>
      </c>
      <c r="P25" s="9">
        <f t="shared" si="5"/>
        <v>0</v>
      </c>
    </row>
    <row r="26" spans="1:16" x14ac:dyDescent="0.3">
      <c r="A26" s="1" t="s">
        <v>23</v>
      </c>
      <c r="B26" s="1">
        <v>157</v>
      </c>
      <c r="C26" s="1">
        <v>12.7</v>
      </c>
      <c r="D26" s="1">
        <v>11.5</v>
      </c>
      <c r="E26" s="1">
        <v>0</v>
      </c>
      <c r="F26" s="1">
        <v>0.7</v>
      </c>
      <c r="G26" s="2">
        <v>0</v>
      </c>
      <c r="H26" s="13">
        <f>SUM(J26:J30)</f>
        <v>70</v>
      </c>
      <c r="I26" s="34">
        <v>100</v>
      </c>
      <c r="J26" s="4">
        <v>70</v>
      </c>
      <c r="K26">
        <f t="shared" si="4"/>
        <v>99.905400000000014</v>
      </c>
      <c r="L26">
        <f t="shared" si="5"/>
        <v>8.89</v>
      </c>
      <c r="M26">
        <f t="shared" si="5"/>
        <v>8.0500000000000007</v>
      </c>
      <c r="N26">
        <f t="shared" si="5"/>
        <v>0</v>
      </c>
      <c r="O26">
        <f t="shared" si="5"/>
        <v>0.49</v>
      </c>
      <c r="P26" s="9">
        <f t="shared" si="5"/>
        <v>0</v>
      </c>
    </row>
    <row r="27" spans="1:16" x14ac:dyDescent="0.3">
      <c r="A27" s="1" t="s">
        <v>24</v>
      </c>
      <c r="B27" s="1">
        <v>187</v>
      </c>
      <c r="C27" s="1">
        <v>18.899999999999999</v>
      </c>
      <c r="D27" s="1">
        <v>12.4</v>
      </c>
      <c r="E27" s="1">
        <v>0</v>
      </c>
      <c r="F27" s="1">
        <v>0</v>
      </c>
      <c r="G27" s="2">
        <v>0</v>
      </c>
      <c r="H27" s="32">
        <v>70</v>
      </c>
      <c r="I27" s="34">
        <v>150</v>
      </c>
      <c r="J27" s="4">
        <v>0</v>
      </c>
      <c r="K27">
        <f t="shared" si="4"/>
        <v>0</v>
      </c>
      <c r="L27">
        <f t="shared" si="5"/>
        <v>0</v>
      </c>
      <c r="M27">
        <f t="shared" si="5"/>
        <v>0</v>
      </c>
      <c r="N27">
        <f t="shared" si="5"/>
        <v>0</v>
      </c>
      <c r="O27">
        <f t="shared" si="5"/>
        <v>0</v>
      </c>
      <c r="P27" s="9">
        <f t="shared" si="5"/>
        <v>0</v>
      </c>
    </row>
    <row r="28" spans="1:16" x14ac:dyDescent="0.3">
      <c r="A28" s="1" t="s">
        <v>25</v>
      </c>
      <c r="B28" s="1">
        <v>241</v>
      </c>
      <c r="C28" s="1">
        <v>18.2</v>
      </c>
      <c r="D28" s="1">
        <v>18.399999999999999</v>
      </c>
      <c r="E28" s="1">
        <v>0</v>
      </c>
      <c r="F28" s="1">
        <v>0.7</v>
      </c>
      <c r="G28" s="2">
        <v>0</v>
      </c>
      <c r="H28" s="33">
        <v>200</v>
      </c>
      <c r="I28" s="34">
        <v>150</v>
      </c>
      <c r="J28" s="4">
        <v>0</v>
      </c>
      <c r="K28">
        <f t="shared" si="4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 s="9">
        <f t="shared" si="5"/>
        <v>0</v>
      </c>
    </row>
    <row r="29" spans="1:16" x14ac:dyDescent="0.3">
      <c r="A29" s="1" t="s">
        <v>26</v>
      </c>
      <c r="B29" s="1">
        <v>115</v>
      </c>
      <c r="C29" s="1">
        <v>26</v>
      </c>
      <c r="D29" s="1">
        <v>1.2</v>
      </c>
      <c r="E29" s="1">
        <v>0</v>
      </c>
      <c r="F29" s="1">
        <v>0</v>
      </c>
      <c r="G29" s="2">
        <v>0</v>
      </c>
      <c r="H29" s="13"/>
      <c r="I29" s="34">
        <v>150</v>
      </c>
      <c r="J29" s="4">
        <v>0</v>
      </c>
      <c r="K29">
        <f t="shared" si="4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 s="9">
        <f t="shared" si="5"/>
        <v>0</v>
      </c>
    </row>
    <row r="30" spans="1:16" x14ac:dyDescent="0.3">
      <c r="A30" s="1" t="s">
        <v>27</v>
      </c>
      <c r="B30" s="1">
        <v>203</v>
      </c>
      <c r="C30" s="1">
        <v>28.9</v>
      </c>
      <c r="D30" s="1">
        <v>9.6999999999999993</v>
      </c>
      <c r="E30" s="1">
        <v>0</v>
      </c>
      <c r="F30" s="1">
        <v>0</v>
      </c>
      <c r="G30" s="2">
        <v>0</v>
      </c>
      <c r="H30" s="13"/>
      <c r="I30" s="34">
        <v>30</v>
      </c>
      <c r="J30" s="4">
        <v>0</v>
      </c>
      <c r="K30">
        <f t="shared" si="4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 s="9">
        <f t="shared" si="5"/>
        <v>0</v>
      </c>
    </row>
    <row r="31" spans="1:16" x14ac:dyDescent="0.3">
      <c r="A31" s="1" t="s">
        <v>28</v>
      </c>
      <c r="B31" s="1">
        <v>28</v>
      </c>
      <c r="C31" s="1">
        <v>1.8</v>
      </c>
      <c r="D31" s="1">
        <v>0</v>
      </c>
      <c r="E31" s="1">
        <v>0</v>
      </c>
      <c r="F31" s="1">
        <v>5.4</v>
      </c>
      <c r="G31" s="1">
        <v>2</v>
      </c>
      <c r="H31" s="13">
        <f>SUM(J31:J36)</f>
        <v>199.99999999999997</v>
      </c>
      <c r="I31" s="35">
        <v>200</v>
      </c>
      <c r="J31" s="4">
        <v>0</v>
      </c>
      <c r="K31">
        <f t="shared" si="4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 s="9">
        <f t="shared" si="5"/>
        <v>0</v>
      </c>
    </row>
    <row r="32" spans="1:16" x14ac:dyDescent="0.3">
      <c r="A32" s="1" t="s">
        <v>29</v>
      </c>
      <c r="B32" s="1">
        <v>83</v>
      </c>
      <c r="C32" s="1">
        <v>2</v>
      </c>
      <c r="D32" s="1">
        <v>0</v>
      </c>
      <c r="E32" s="1">
        <v>0.1</v>
      </c>
      <c r="F32" s="1">
        <v>19.7</v>
      </c>
      <c r="G32" s="1">
        <v>2.4</v>
      </c>
      <c r="H32" s="32">
        <v>200</v>
      </c>
      <c r="I32" s="35">
        <v>200</v>
      </c>
      <c r="J32" s="4">
        <v>200</v>
      </c>
      <c r="K32">
        <f t="shared" si="4"/>
        <v>156.26399999999998</v>
      </c>
      <c r="L32">
        <f t="shared" si="5"/>
        <v>4</v>
      </c>
      <c r="M32">
        <f t="shared" si="5"/>
        <v>0</v>
      </c>
      <c r="N32">
        <f t="shared" si="5"/>
        <v>0.2</v>
      </c>
      <c r="O32">
        <f t="shared" si="5"/>
        <v>39.4</v>
      </c>
      <c r="P32" s="9">
        <f t="shared" si="5"/>
        <v>4.8</v>
      </c>
    </row>
    <row r="33" spans="1:16" x14ac:dyDescent="0.3">
      <c r="A33" s="1" t="s">
        <v>30</v>
      </c>
      <c r="B33" s="1">
        <v>33</v>
      </c>
      <c r="C33" s="1">
        <v>1.3</v>
      </c>
      <c r="D33" s="1">
        <v>0</v>
      </c>
      <c r="E33" s="1">
        <v>0.1</v>
      </c>
      <c r="F33" s="1">
        <v>7</v>
      </c>
      <c r="G33" s="1">
        <v>2.4</v>
      </c>
      <c r="H33" s="33">
        <v>500</v>
      </c>
      <c r="I33" s="35">
        <v>200</v>
      </c>
      <c r="J33" s="4">
        <v>0</v>
      </c>
      <c r="K33">
        <f t="shared" si="4"/>
        <v>0</v>
      </c>
      <c r="L33">
        <f t="shared" si="5"/>
        <v>0</v>
      </c>
      <c r="M33">
        <f t="shared" si="5"/>
        <v>0</v>
      </c>
      <c r="N33">
        <f t="shared" si="5"/>
        <v>0</v>
      </c>
      <c r="O33">
        <f t="shared" si="5"/>
        <v>0</v>
      </c>
      <c r="P33" s="9">
        <f t="shared" si="5"/>
        <v>0</v>
      </c>
    </row>
    <row r="34" spans="1:16" x14ac:dyDescent="0.3">
      <c r="A34" s="1" t="s">
        <v>31</v>
      </c>
      <c r="B34" s="1">
        <v>72</v>
      </c>
      <c r="C34" s="1">
        <v>5</v>
      </c>
      <c r="D34" s="1">
        <v>0</v>
      </c>
      <c r="E34" s="1">
        <v>0.2</v>
      </c>
      <c r="F34" s="1">
        <v>13.3</v>
      </c>
      <c r="G34" s="1">
        <v>5</v>
      </c>
      <c r="H34" s="13"/>
      <c r="I34" s="35">
        <v>200</v>
      </c>
      <c r="J34" s="4">
        <v>-2.5122524293047852E-14</v>
      </c>
      <c r="K34">
        <f t="shared" si="4"/>
        <v>-1.6632618433455259E-14</v>
      </c>
      <c r="L34">
        <f t="shared" si="5"/>
        <v>-1.2561262146523924E-15</v>
      </c>
      <c r="M34">
        <f t="shared" si="5"/>
        <v>0</v>
      </c>
      <c r="N34">
        <f t="shared" si="5"/>
        <v>-5.0245048586095708E-17</v>
      </c>
      <c r="O34">
        <f t="shared" si="5"/>
        <v>-3.3412957309753646E-15</v>
      </c>
      <c r="P34" s="9">
        <f t="shared" si="5"/>
        <v>-1.2561262146523924E-15</v>
      </c>
    </row>
    <row r="35" spans="1:16" x14ac:dyDescent="0.3">
      <c r="A35" s="1" t="s">
        <v>32</v>
      </c>
      <c r="B35" s="1">
        <v>15</v>
      </c>
      <c r="C35" s="1">
        <v>0.8</v>
      </c>
      <c r="D35" s="1">
        <v>0</v>
      </c>
      <c r="E35" s="1">
        <v>0</v>
      </c>
      <c r="F35" s="1">
        <v>3</v>
      </c>
      <c r="G35" s="1">
        <v>1.4</v>
      </c>
      <c r="H35" s="13"/>
      <c r="I35" s="35">
        <v>200</v>
      </c>
      <c r="J35" s="4">
        <v>0</v>
      </c>
      <c r="K35">
        <f t="shared" si="4"/>
        <v>0</v>
      </c>
      <c r="L35">
        <f t="shared" si="5"/>
        <v>0</v>
      </c>
      <c r="M35">
        <f t="shared" si="5"/>
        <v>0</v>
      </c>
      <c r="N35">
        <f t="shared" si="5"/>
        <v>0</v>
      </c>
      <c r="O35">
        <f t="shared" si="5"/>
        <v>0</v>
      </c>
      <c r="P35" s="9">
        <f t="shared" si="5"/>
        <v>0</v>
      </c>
    </row>
    <row r="36" spans="1:16" x14ac:dyDescent="0.3">
      <c r="A36" s="1" t="s">
        <v>33</v>
      </c>
      <c r="B36" s="1">
        <v>48</v>
      </c>
      <c r="C36" s="1">
        <v>1.7</v>
      </c>
      <c r="D36" s="1">
        <v>0</v>
      </c>
      <c r="E36" s="1">
        <v>0</v>
      </c>
      <c r="F36" s="1">
        <v>10.8</v>
      </c>
      <c r="G36" s="1">
        <v>3</v>
      </c>
      <c r="H36" s="13"/>
      <c r="I36" s="35">
        <v>200</v>
      </c>
      <c r="J36" s="4">
        <v>0</v>
      </c>
      <c r="K36">
        <f t="shared" si="4"/>
        <v>0</v>
      </c>
      <c r="L36">
        <f t="shared" si="5"/>
        <v>0</v>
      </c>
      <c r="M36">
        <f t="shared" si="5"/>
        <v>0</v>
      </c>
      <c r="N36">
        <f t="shared" si="5"/>
        <v>0</v>
      </c>
      <c r="O36">
        <f t="shared" si="5"/>
        <v>0</v>
      </c>
      <c r="P36" s="9">
        <f t="shared" si="5"/>
        <v>0</v>
      </c>
    </row>
    <row r="37" spans="1:16" x14ac:dyDescent="0.3">
      <c r="A37" s="1" t="s">
        <v>34</v>
      </c>
      <c r="B37" s="1">
        <v>46</v>
      </c>
      <c r="C37" s="1">
        <v>0.4</v>
      </c>
      <c r="D37" s="1">
        <v>0</v>
      </c>
      <c r="E37" s="1">
        <v>0</v>
      </c>
      <c r="F37" s="1">
        <v>11.3</v>
      </c>
      <c r="G37" s="1">
        <v>1.8</v>
      </c>
      <c r="H37" s="13">
        <f>SUM(J37:J42)</f>
        <v>99.999999999999986</v>
      </c>
      <c r="I37" s="34">
        <v>150</v>
      </c>
      <c r="J37" s="4">
        <v>0</v>
      </c>
      <c r="K37">
        <f t="shared" si="4"/>
        <v>0</v>
      </c>
      <c r="L37">
        <f t="shared" si="5"/>
        <v>0</v>
      </c>
      <c r="M37">
        <f t="shared" si="5"/>
        <v>0</v>
      </c>
      <c r="N37">
        <f t="shared" si="5"/>
        <v>0</v>
      </c>
      <c r="O37">
        <f t="shared" si="5"/>
        <v>0</v>
      </c>
      <c r="P37" s="9">
        <f t="shared" si="5"/>
        <v>0</v>
      </c>
    </row>
    <row r="38" spans="1:16" x14ac:dyDescent="0.3">
      <c r="A38" s="1" t="s">
        <v>35</v>
      </c>
      <c r="B38" s="1">
        <v>42</v>
      </c>
      <c r="C38" s="1">
        <v>0.4</v>
      </c>
      <c r="D38" s="1">
        <v>0</v>
      </c>
      <c r="E38" s="1">
        <v>0</v>
      </c>
      <c r="F38" s="1">
        <v>10.7</v>
      </c>
      <c r="G38" s="1">
        <v>1.8</v>
      </c>
      <c r="H38" s="32">
        <v>100</v>
      </c>
      <c r="I38" s="34">
        <v>150</v>
      </c>
      <c r="J38" s="4">
        <v>0</v>
      </c>
      <c r="K38">
        <f t="shared" si="4"/>
        <v>0</v>
      </c>
      <c r="L38">
        <f t="shared" si="5"/>
        <v>0</v>
      </c>
      <c r="M38">
        <f t="shared" si="5"/>
        <v>0</v>
      </c>
      <c r="N38">
        <f t="shared" si="5"/>
        <v>0</v>
      </c>
      <c r="O38">
        <f t="shared" si="5"/>
        <v>0</v>
      </c>
      <c r="P38" s="9">
        <f t="shared" si="5"/>
        <v>0</v>
      </c>
    </row>
    <row r="39" spans="1:16" x14ac:dyDescent="0.3">
      <c r="A39" s="1" t="s">
        <v>36</v>
      </c>
      <c r="B39" s="1">
        <v>43</v>
      </c>
      <c r="C39" s="1">
        <v>0.8</v>
      </c>
      <c r="D39" s="1">
        <v>0</v>
      </c>
      <c r="E39" s="1">
        <v>0</v>
      </c>
      <c r="F39" s="1">
        <v>9.9</v>
      </c>
      <c r="G39" s="1">
        <v>1.8</v>
      </c>
      <c r="H39" s="33">
        <v>400</v>
      </c>
      <c r="I39" s="34">
        <v>150</v>
      </c>
      <c r="J39" s="4">
        <v>0</v>
      </c>
      <c r="K39">
        <f t="shared" si="4"/>
        <v>0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0</v>
      </c>
      <c r="P39" s="9">
        <f t="shared" si="5"/>
        <v>0</v>
      </c>
    </row>
    <row r="40" spans="1:16" x14ac:dyDescent="0.3">
      <c r="A40" s="1" t="s">
        <v>37</v>
      </c>
      <c r="B40" s="1">
        <v>38</v>
      </c>
      <c r="C40" s="1">
        <v>0.9</v>
      </c>
      <c r="D40" s="1">
        <v>0</v>
      </c>
      <c r="E40" s="1">
        <v>0</v>
      </c>
      <c r="F40" s="1">
        <v>8.4</v>
      </c>
      <c r="G40" s="1">
        <v>2.2000000000000002</v>
      </c>
      <c r="H40" s="13"/>
      <c r="I40" s="34">
        <v>150</v>
      </c>
      <c r="J40" s="4">
        <v>0</v>
      </c>
      <c r="K40">
        <f t="shared" si="4"/>
        <v>0</v>
      </c>
      <c r="L40">
        <f t="shared" si="5"/>
        <v>0</v>
      </c>
      <c r="M40">
        <f t="shared" si="5"/>
        <v>0</v>
      </c>
      <c r="N40">
        <f t="shared" si="5"/>
        <v>0</v>
      </c>
      <c r="O40">
        <f t="shared" si="5"/>
        <v>0</v>
      </c>
      <c r="P40" s="9">
        <f t="shared" si="5"/>
        <v>0</v>
      </c>
    </row>
    <row r="41" spans="1:16" x14ac:dyDescent="0.3">
      <c r="A41" s="1" t="s">
        <v>38</v>
      </c>
      <c r="B41" s="1">
        <v>41</v>
      </c>
      <c r="C41" s="1">
        <v>1.8</v>
      </c>
      <c r="D41" s="1">
        <v>0</v>
      </c>
      <c r="E41" s="1">
        <v>0</v>
      </c>
      <c r="F41" s="1">
        <v>8.1</v>
      </c>
      <c r="G41" s="1">
        <v>2.2000000000000002</v>
      </c>
      <c r="H41" s="13"/>
      <c r="I41" s="34">
        <v>150</v>
      </c>
      <c r="J41" s="4">
        <v>0</v>
      </c>
      <c r="K41">
        <f t="shared" si="4"/>
        <v>0</v>
      </c>
      <c r="L41">
        <f t="shared" si="5"/>
        <v>0</v>
      </c>
      <c r="M41">
        <f t="shared" si="5"/>
        <v>0</v>
      </c>
      <c r="N41">
        <f t="shared" si="5"/>
        <v>0</v>
      </c>
      <c r="O41">
        <f t="shared" si="5"/>
        <v>0</v>
      </c>
      <c r="P41" s="9">
        <f t="shared" si="5"/>
        <v>0</v>
      </c>
    </row>
    <row r="42" spans="1:16" x14ac:dyDescent="0.3">
      <c r="A42" s="1" t="s">
        <v>39</v>
      </c>
      <c r="B42" s="1">
        <v>69</v>
      </c>
      <c r="C42" s="1">
        <v>0.4</v>
      </c>
      <c r="D42" s="1">
        <v>0</v>
      </c>
      <c r="E42" s="1">
        <v>0</v>
      </c>
      <c r="F42" s="1">
        <v>17.5</v>
      </c>
      <c r="G42" s="1">
        <v>1.6</v>
      </c>
      <c r="H42" s="13"/>
      <c r="I42" s="34">
        <v>150</v>
      </c>
      <c r="J42" s="4">
        <v>99.999999999999986</v>
      </c>
      <c r="K42">
        <f t="shared" si="4"/>
        <v>64.001999999999995</v>
      </c>
      <c r="L42">
        <f t="shared" si="5"/>
        <v>0.4</v>
      </c>
      <c r="M42">
        <f t="shared" si="5"/>
        <v>0</v>
      </c>
      <c r="N42">
        <f t="shared" si="5"/>
        <v>0</v>
      </c>
      <c r="O42">
        <f t="shared" si="5"/>
        <v>17.499999999999996</v>
      </c>
      <c r="P42" s="9">
        <f t="shared" si="5"/>
        <v>1.6</v>
      </c>
    </row>
    <row r="43" spans="1:16" x14ac:dyDescent="0.3">
      <c r="A43" s="1" t="s">
        <v>40</v>
      </c>
      <c r="B43" s="1">
        <v>25</v>
      </c>
      <c r="C43" s="1">
        <v>3.2</v>
      </c>
      <c r="D43" s="1">
        <v>0</v>
      </c>
      <c r="E43" s="1">
        <v>0.7</v>
      </c>
      <c r="F43" s="1">
        <v>1.6</v>
      </c>
      <c r="G43" s="1">
        <v>6.8</v>
      </c>
      <c r="I43" s="13">
        <v>50</v>
      </c>
      <c r="J43" s="4">
        <v>3.7634428142399727</v>
      </c>
      <c r="K43">
        <f t="shared" si="4"/>
        <v>0.84549506264715235</v>
      </c>
      <c r="L43">
        <f t="shared" si="5"/>
        <v>0.12043017005567913</v>
      </c>
      <c r="M43">
        <f t="shared" si="5"/>
        <v>0</v>
      </c>
      <c r="N43">
        <f t="shared" si="5"/>
        <v>2.634409969967981E-2</v>
      </c>
      <c r="O43">
        <f t="shared" si="5"/>
        <v>6.0215085027839566E-2</v>
      </c>
      <c r="P43" s="9">
        <f t="shared" si="5"/>
        <v>0.2559141113683181</v>
      </c>
    </row>
    <row r="44" spans="1:16" x14ac:dyDescent="0.3">
      <c r="A44" s="1" t="s">
        <v>41</v>
      </c>
      <c r="B44" s="1">
        <v>704</v>
      </c>
      <c r="C44" s="1">
        <v>16.100000000000001</v>
      </c>
      <c r="D44" s="1">
        <v>0</v>
      </c>
      <c r="E44" s="1">
        <v>66.900000000000006</v>
      </c>
      <c r="F44" s="1">
        <v>9.9</v>
      </c>
      <c r="G44" s="1">
        <v>4</v>
      </c>
      <c r="I44" s="13">
        <v>30</v>
      </c>
      <c r="J44" s="4">
        <v>12.188006803480912</v>
      </c>
      <c r="K44">
        <f t="shared" si="4"/>
        <v>79.933092539541022</v>
      </c>
      <c r="L44">
        <f t="shared" si="5"/>
        <v>1.9622690953604269</v>
      </c>
      <c r="M44">
        <f t="shared" si="5"/>
        <v>0</v>
      </c>
      <c r="N44">
        <f t="shared" si="5"/>
        <v>8.1537765515287308</v>
      </c>
      <c r="O44">
        <f t="shared" si="5"/>
        <v>1.2066126735446103</v>
      </c>
      <c r="P44" s="9">
        <f t="shared" si="5"/>
        <v>0.48752027213923649</v>
      </c>
    </row>
  </sheetData>
  <scenarios current="1">
    <scenario name="123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  <scenario name="124" count="31" user="Автор" comment="Автор: Автор , 1/23/2023">
      <inputCells r="J7" val="0"/>
      <inputCells r="J8" val="0"/>
      <inputCells r="J9" val="0"/>
      <inputCells r="J10" val="0"/>
      <inputCells r="J12" val="0"/>
      <inputCells r="J13" val="0"/>
      <inputCells r="J14" val="0"/>
      <inputCells r="J15" val="0"/>
      <inputCells r="J16" val="0"/>
      <inputCells r="J17" val="0"/>
      <inputCells r="J19" val="0"/>
      <inputCells r="J20" val="0"/>
      <inputCells r="J21" val="0"/>
      <inputCells r="J22" val="0"/>
      <inputCells r="J23" val="0"/>
      <inputCells r="J24" val="0"/>
      <inputCells r="J26" val="0"/>
      <inputCells r="J27" val="0"/>
      <inputCells r="J28" val="0"/>
      <inputCells r="J29" val="0"/>
      <inputCells r="J31" val="0"/>
      <inputCells r="J32" val="0"/>
      <inputCells r="J33" val="0"/>
      <inputCells r="J34" val="0"/>
      <inputCells r="J35" val="0"/>
      <inputCells r="J37" val="0"/>
      <inputCells r="J38" val="0"/>
      <inputCells r="J39" val="0"/>
      <inputCells r="J40" val="0"/>
      <inputCells r="J41" val="0"/>
      <inputCells r="J42" val="0"/>
    </scenario>
  </scenarios>
  <mergeCells count="4">
    <mergeCell ref="I1:J2"/>
    <mergeCell ref="J4:P4"/>
    <mergeCell ref="A5:A6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</vt:lpstr>
      <vt:lpstr>исходные данные</vt:lpstr>
      <vt:lpstr>решение-1</vt:lpstr>
      <vt:lpstr>решение-2</vt:lpstr>
      <vt:lpstr>градиентный</vt:lpstr>
      <vt:lpstr>генет.алгоритм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2023-10-04T12:11:21Z</dcterms:modified>
</cp:coreProperties>
</file>